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95" windowWidth="15570" windowHeight="12300" tabRatio="865" firstSheet="1" activeTab="9"/>
  </bookViews>
  <sheets>
    <sheet name="Лист2" sheetId="17" state="hidden" r:id="rId1"/>
    <sheet name="стр.01 (2)" sheetId="18" r:id="rId2"/>
    <sheet name="стр.02 (2)" sheetId="19" r:id="rId3"/>
    <sheet name="стр.04 (2)" sheetId="21" r:id="rId4"/>
    <sheet name="стр.05 (2)" sheetId="22" r:id="rId5"/>
    <sheet name="стр.03-1 обосн.МБ (2)" sheetId="23" r:id="rId6"/>
    <sheet name="стр.03-2 обосн.МБ (2)" sheetId="24" r:id="rId7"/>
    <sheet name="стр.03-1 обосн.ОБ (2)" sheetId="25" r:id="rId8"/>
    <sheet name="стр.03-2 осбосн.ОБ (2)" sheetId="26" r:id="rId9"/>
    <sheet name="стр.03" sheetId="7" r:id="rId10"/>
  </sheets>
  <definedNames>
    <definedName name="_xlnm.Print_Titles" localSheetId="9">стр.03!$9:$9</definedName>
    <definedName name="_xlnm.Print_Area" localSheetId="1">'стр.01 (2)'!$A$1:$DA$45</definedName>
    <definedName name="_xlnm.Print_Area" localSheetId="9">стр.03!$A$1:$N$340</definedName>
    <definedName name="_xlnm.Print_Area" localSheetId="5">'стр.03-1 обосн.МБ (2)'!$A$1:$FE$18</definedName>
    <definedName name="_xlnm.Print_Area" localSheetId="7">'стр.03-1 обосн.ОБ (2)'!$A$1:$FE$20</definedName>
    <definedName name="_xlnm.Print_Area" localSheetId="6">'стр.03-2 обосн.МБ (2)'!$A$1:$DA$162</definedName>
    <definedName name="_xlnm.Print_Area" localSheetId="8">'стр.03-2 осбосн.ОБ (2)'!$A$1:$DA$147</definedName>
  </definedNames>
  <calcPr calcId="145621" calcOnSave="0"/>
</workbook>
</file>

<file path=xl/calcChain.xml><?xml version="1.0" encoding="utf-8"?>
<calcChain xmlns="http://schemas.openxmlformats.org/spreadsheetml/2006/main">
  <c r="H103" i="7" l="1"/>
  <c r="H69" i="7" l="1"/>
  <c r="H67" i="7"/>
  <c r="G70" i="7"/>
  <c r="G68" i="7"/>
  <c r="E13" i="21" l="1"/>
  <c r="I10" i="21"/>
  <c r="I13" i="21" s="1"/>
  <c r="H10" i="21"/>
  <c r="H13" i="21" s="1"/>
  <c r="G10" i="21"/>
  <c r="D10" i="21"/>
  <c r="D13" i="21" s="1"/>
  <c r="F13" i="21"/>
  <c r="G13" i="21"/>
  <c r="I11" i="21"/>
  <c r="H11" i="21"/>
  <c r="G11" i="21"/>
  <c r="F11" i="21"/>
  <c r="E11" i="21"/>
  <c r="CG37" i="18" l="1"/>
  <c r="H8" i="19" l="1"/>
  <c r="G333" i="7" l="1"/>
  <c r="G229" i="7"/>
  <c r="G122" i="7"/>
  <c r="G320" i="7"/>
  <c r="G319" i="7"/>
  <c r="G216" i="7"/>
  <c r="G215" i="7"/>
  <c r="G105" i="7"/>
  <c r="G104" i="7"/>
  <c r="H308" i="7" l="1"/>
  <c r="H251" i="7"/>
  <c r="H204" i="7"/>
  <c r="H146" i="7"/>
  <c r="CJ139" i="26" l="1"/>
  <c r="CJ138" i="26"/>
  <c r="H317" i="7"/>
  <c r="H249" i="7"/>
  <c r="H213" i="7"/>
  <c r="H145" i="7"/>
  <c r="H102" i="7"/>
  <c r="H24" i="7"/>
  <c r="H75" i="7" l="1"/>
  <c r="H26" i="7" l="1"/>
  <c r="H94" i="7"/>
  <c r="H74" i="7"/>
  <c r="H6" i="19" l="1"/>
  <c r="H21" i="19"/>
  <c r="H18" i="19" s="1"/>
  <c r="H31" i="19"/>
  <c r="H44" i="19"/>
  <c r="H41" i="19" s="1"/>
  <c r="H57" i="19"/>
  <c r="J85" i="7" l="1"/>
  <c r="G61" i="7" l="1"/>
  <c r="G125" i="7"/>
  <c r="G110" i="7" l="1"/>
  <c r="G58" i="7" l="1"/>
  <c r="G100" i="7" l="1"/>
  <c r="G99" i="7"/>
  <c r="G98" i="7"/>
  <c r="G118" i="7" l="1"/>
  <c r="G117" i="7"/>
  <c r="G116" i="7"/>
  <c r="G57" i="7"/>
  <c r="G59" i="7"/>
  <c r="G60" i="7"/>
  <c r="H85" i="7" l="1"/>
  <c r="G75" i="7"/>
  <c r="G74" i="7"/>
  <c r="H182" i="7"/>
  <c r="J199" i="7"/>
  <c r="J167" i="7"/>
  <c r="G167" i="7" s="1"/>
  <c r="G340" i="7"/>
  <c r="N339" i="7"/>
  <c r="M339" i="7"/>
  <c r="L339" i="7"/>
  <c r="K339" i="7"/>
  <c r="J339" i="7"/>
  <c r="I339" i="7"/>
  <c r="H339" i="7"/>
  <c r="G335" i="7"/>
  <c r="G334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N303" i="7"/>
  <c r="M303" i="7"/>
  <c r="L303" i="7"/>
  <c r="K303" i="7"/>
  <c r="J303" i="7"/>
  <c r="I303" i="7"/>
  <c r="H303" i="7"/>
  <c r="G302" i="7"/>
  <c r="G301" i="7"/>
  <c r="G300" i="7"/>
  <c r="G299" i="7"/>
  <c r="N298" i="7"/>
  <c r="M298" i="7"/>
  <c r="L298" i="7"/>
  <c r="K298" i="7"/>
  <c r="J298" i="7"/>
  <c r="I298" i="7"/>
  <c r="H298" i="7"/>
  <c r="G298" i="7" s="1"/>
  <c r="G297" i="7"/>
  <c r="G296" i="7"/>
  <c r="N295" i="7"/>
  <c r="M295" i="7"/>
  <c r="L295" i="7"/>
  <c r="K295" i="7"/>
  <c r="J295" i="7"/>
  <c r="I295" i="7"/>
  <c r="H295" i="7"/>
  <c r="G294" i="7"/>
  <c r="G293" i="7"/>
  <c r="G292" i="7"/>
  <c r="G291" i="7"/>
  <c r="G290" i="7"/>
  <c r="G289" i="7"/>
  <c r="G288" i="7"/>
  <c r="G287" i="7"/>
  <c r="N286" i="7"/>
  <c r="M286" i="7"/>
  <c r="L286" i="7"/>
  <c r="K286" i="7"/>
  <c r="J286" i="7"/>
  <c r="I286" i="7"/>
  <c r="H286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N271" i="7"/>
  <c r="M271" i="7"/>
  <c r="L271" i="7"/>
  <c r="K271" i="7"/>
  <c r="J271" i="7"/>
  <c r="G271" i="7" s="1"/>
  <c r="I271" i="7"/>
  <c r="H271" i="7"/>
  <c r="G270" i="7"/>
  <c r="G269" i="7"/>
  <c r="G268" i="7"/>
  <c r="G267" i="7"/>
  <c r="G266" i="7"/>
  <c r="N265" i="7"/>
  <c r="M265" i="7"/>
  <c r="L265" i="7"/>
  <c r="K265" i="7"/>
  <c r="J265" i="7"/>
  <c r="J240" i="7" s="1"/>
  <c r="I265" i="7"/>
  <c r="H265" i="7"/>
  <c r="G264" i="7"/>
  <c r="G263" i="7"/>
  <c r="N262" i="7"/>
  <c r="M262" i="7"/>
  <c r="L262" i="7"/>
  <c r="K262" i="7"/>
  <c r="J262" i="7"/>
  <c r="I262" i="7"/>
  <c r="H262" i="7"/>
  <c r="G261" i="7"/>
  <c r="N260" i="7"/>
  <c r="M260" i="7"/>
  <c r="L260" i="7"/>
  <c r="K260" i="7"/>
  <c r="J260" i="7"/>
  <c r="I260" i="7"/>
  <c r="H260" i="7"/>
  <c r="G260" i="7"/>
  <c r="G259" i="7"/>
  <c r="N258" i="7"/>
  <c r="M258" i="7"/>
  <c r="L258" i="7"/>
  <c r="K258" i="7"/>
  <c r="J258" i="7"/>
  <c r="I258" i="7"/>
  <c r="H258" i="7"/>
  <c r="G258" i="7" s="1"/>
  <c r="G257" i="7"/>
  <c r="G256" i="7"/>
  <c r="G255" i="7"/>
  <c r="G254" i="7"/>
  <c r="N253" i="7"/>
  <c r="M253" i="7"/>
  <c r="L253" i="7"/>
  <c r="K253" i="7"/>
  <c r="J253" i="7"/>
  <c r="I253" i="7"/>
  <c r="H253" i="7"/>
  <c r="G252" i="7"/>
  <c r="G251" i="7"/>
  <c r="G250" i="7"/>
  <c r="G249" i="7"/>
  <c r="G248" i="7"/>
  <c r="N247" i="7"/>
  <c r="M247" i="7"/>
  <c r="L247" i="7"/>
  <c r="K247" i="7"/>
  <c r="J247" i="7"/>
  <c r="I247" i="7"/>
  <c r="H247" i="7"/>
  <c r="G246" i="7"/>
  <c r="G245" i="7"/>
  <c r="G244" i="7"/>
  <c r="G243" i="7"/>
  <c r="G242" i="7"/>
  <c r="N241" i="7"/>
  <c r="M241" i="7"/>
  <c r="L241" i="7"/>
  <c r="K241" i="7"/>
  <c r="K240" i="7" s="1"/>
  <c r="K238" i="7" s="1"/>
  <c r="J241" i="7"/>
  <c r="I241" i="7"/>
  <c r="H241" i="7"/>
  <c r="N240" i="7"/>
  <c r="N238" i="7" s="1"/>
  <c r="G237" i="7"/>
  <c r="N236" i="7"/>
  <c r="M236" i="7"/>
  <c r="L236" i="7"/>
  <c r="K236" i="7"/>
  <c r="J236" i="7"/>
  <c r="G236" i="7" s="1"/>
  <c r="I236" i="7"/>
  <c r="H236" i="7"/>
  <c r="G231" i="7"/>
  <c r="G230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N199" i="7"/>
  <c r="M199" i="7"/>
  <c r="L199" i="7"/>
  <c r="K199" i="7"/>
  <c r="I199" i="7"/>
  <c r="H199" i="7"/>
  <c r="G198" i="7"/>
  <c r="G197" i="7"/>
  <c r="G196" i="7"/>
  <c r="G195" i="7"/>
  <c r="N194" i="7"/>
  <c r="M194" i="7"/>
  <c r="L194" i="7"/>
  <c r="K194" i="7"/>
  <c r="J194" i="7"/>
  <c r="I194" i="7"/>
  <c r="H194" i="7"/>
  <c r="G193" i="7"/>
  <c r="G192" i="7"/>
  <c r="N191" i="7"/>
  <c r="M191" i="7"/>
  <c r="L191" i="7"/>
  <c r="K191" i="7"/>
  <c r="J191" i="7"/>
  <c r="G191" i="7" s="1"/>
  <c r="I191" i="7"/>
  <c r="H191" i="7"/>
  <c r="G190" i="7"/>
  <c r="G189" i="7"/>
  <c r="G188" i="7"/>
  <c r="G187" i="7"/>
  <c r="G186" i="7"/>
  <c r="G185" i="7"/>
  <c r="G184" i="7"/>
  <c r="G183" i="7"/>
  <c r="N182" i="7"/>
  <c r="M182" i="7"/>
  <c r="L182" i="7"/>
  <c r="K182" i="7"/>
  <c r="J182" i="7"/>
  <c r="I182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N167" i="7"/>
  <c r="M167" i="7"/>
  <c r="L167" i="7"/>
  <c r="K167" i="7"/>
  <c r="I167" i="7"/>
  <c r="H167" i="7"/>
  <c r="G166" i="7"/>
  <c r="G165" i="7"/>
  <c r="G164" i="7"/>
  <c r="G163" i="7"/>
  <c r="G162" i="7"/>
  <c r="N161" i="7"/>
  <c r="M161" i="7"/>
  <c r="L161" i="7"/>
  <c r="K161" i="7"/>
  <c r="J161" i="7"/>
  <c r="J136" i="7" s="1"/>
  <c r="I161" i="7"/>
  <c r="H161" i="7"/>
  <c r="G160" i="7"/>
  <c r="G159" i="7"/>
  <c r="N158" i="7"/>
  <c r="M158" i="7"/>
  <c r="L158" i="7"/>
  <c r="K158" i="7"/>
  <c r="J158" i="7"/>
  <c r="I158" i="7"/>
  <c r="H158" i="7"/>
  <c r="G157" i="7"/>
  <c r="N156" i="7"/>
  <c r="M156" i="7"/>
  <c r="L156" i="7"/>
  <c r="K156" i="7"/>
  <c r="J156" i="7"/>
  <c r="I156" i="7"/>
  <c r="H156" i="7"/>
  <c r="G156" i="7"/>
  <c r="G155" i="7"/>
  <c r="N154" i="7"/>
  <c r="M154" i="7"/>
  <c r="L154" i="7"/>
  <c r="K154" i="7"/>
  <c r="J154" i="7"/>
  <c r="I154" i="7"/>
  <c r="H154" i="7"/>
  <c r="G154" i="7" s="1"/>
  <c r="G153" i="7"/>
  <c r="G152" i="7"/>
  <c r="G151" i="7"/>
  <c r="G150" i="7"/>
  <c r="N149" i="7"/>
  <c r="M149" i="7"/>
  <c r="L149" i="7"/>
  <c r="K149" i="7"/>
  <c r="J149" i="7"/>
  <c r="I149" i="7"/>
  <c r="H149" i="7"/>
  <c r="G148" i="7"/>
  <c r="G147" i="7"/>
  <c r="G146" i="7"/>
  <c r="G145" i="7"/>
  <c r="G144" i="7"/>
  <c r="N143" i="7"/>
  <c r="M143" i="7"/>
  <c r="L143" i="7"/>
  <c r="K143" i="7"/>
  <c r="J143" i="7"/>
  <c r="I143" i="7"/>
  <c r="H143" i="7"/>
  <c r="G142" i="7"/>
  <c r="G141" i="7"/>
  <c r="G140" i="7"/>
  <c r="G139" i="7"/>
  <c r="G138" i="7"/>
  <c r="N137" i="7"/>
  <c r="M137" i="7"/>
  <c r="L137" i="7"/>
  <c r="K137" i="7"/>
  <c r="J137" i="7"/>
  <c r="I137" i="7"/>
  <c r="H137" i="7"/>
  <c r="N136" i="7"/>
  <c r="N134" i="7" s="1"/>
  <c r="G133" i="7"/>
  <c r="N132" i="7"/>
  <c r="M132" i="7"/>
  <c r="L132" i="7"/>
  <c r="K132" i="7"/>
  <c r="J132" i="7"/>
  <c r="G132" i="7" s="1"/>
  <c r="I132" i="7"/>
  <c r="H132" i="7"/>
  <c r="G102" i="7"/>
  <c r="G123" i="7"/>
  <c r="G121" i="7"/>
  <c r="G115" i="7"/>
  <c r="G114" i="7"/>
  <c r="G112" i="7"/>
  <c r="G109" i="7"/>
  <c r="G108" i="7"/>
  <c r="G111" i="7"/>
  <c r="G107" i="7"/>
  <c r="G106" i="7"/>
  <c r="G103" i="7"/>
  <c r="G101" i="7"/>
  <c r="G96" i="7"/>
  <c r="G95" i="7"/>
  <c r="G94" i="7"/>
  <c r="G93" i="7"/>
  <c r="G91" i="7"/>
  <c r="G87" i="7"/>
  <c r="G86" i="7"/>
  <c r="G67" i="7"/>
  <c r="G69" i="7"/>
  <c r="G56" i="7"/>
  <c r="G55" i="7"/>
  <c r="G54" i="7"/>
  <c r="G53" i="7"/>
  <c r="G52" i="7"/>
  <c r="G51" i="7"/>
  <c r="G50" i="7"/>
  <c r="G62" i="7"/>
  <c r="G49" i="7"/>
  <c r="G47" i="7"/>
  <c r="N181" i="7" l="1"/>
  <c r="G286" i="7"/>
  <c r="G295" i="7"/>
  <c r="J181" i="7"/>
  <c r="G143" i="7"/>
  <c r="H181" i="7"/>
  <c r="G247" i="7"/>
  <c r="G253" i="7"/>
  <c r="I285" i="7"/>
  <c r="I136" i="7"/>
  <c r="I134" i="7" s="1"/>
  <c r="M136" i="7"/>
  <c r="M134" i="7" s="1"/>
  <c r="G161" i="7"/>
  <c r="G194" i="7"/>
  <c r="I240" i="7"/>
  <c r="I238" i="7" s="1"/>
  <c r="M240" i="7"/>
  <c r="M238" i="7" s="1"/>
  <c r="G265" i="7"/>
  <c r="N285" i="7"/>
  <c r="K136" i="7"/>
  <c r="K134" i="7" s="1"/>
  <c r="G149" i="7"/>
  <c r="L181" i="7"/>
  <c r="L240" i="7"/>
  <c r="L238" i="7" s="1"/>
  <c r="M285" i="7"/>
  <c r="J285" i="7"/>
  <c r="G137" i="7"/>
  <c r="I181" i="7"/>
  <c r="M181" i="7"/>
  <c r="G241" i="7"/>
  <c r="H285" i="7"/>
  <c r="L285" i="7"/>
  <c r="G339" i="7"/>
  <c r="G303" i="7"/>
  <c r="H66" i="7"/>
  <c r="J238" i="7"/>
  <c r="G262" i="7"/>
  <c r="H136" i="7"/>
  <c r="G182" i="7"/>
  <c r="G199" i="7"/>
  <c r="J134" i="7"/>
  <c r="L136" i="7"/>
  <c r="L134" i="7" s="1"/>
  <c r="G158" i="7"/>
  <c r="H240" i="7"/>
  <c r="G130" i="7"/>
  <c r="G64" i="7"/>
  <c r="G124" i="7"/>
  <c r="G120" i="7"/>
  <c r="G119" i="7"/>
  <c r="G113" i="7"/>
  <c r="G97" i="7"/>
  <c r="G92" i="7"/>
  <c r="G90" i="7"/>
  <c r="G89" i="7"/>
  <c r="G88" i="7"/>
  <c r="G84" i="7"/>
  <c r="G83" i="7"/>
  <c r="G82" i="7"/>
  <c r="G81" i="7"/>
  <c r="G79" i="7"/>
  <c r="G78" i="7"/>
  <c r="G76" i="7"/>
  <c r="G72" i="7"/>
  <c r="G71" i="7"/>
  <c r="G63" i="7"/>
  <c r="G48" i="7"/>
  <c r="G45" i="7"/>
  <c r="G44" i="7"/>
  <c r="G43" i="7"/>
  <c r="G42" i="7"/>
  <c r="G41" i="7"/>
  <c r="G39" i="7"/>
  <c r="G38" i="7"/>
  <c r="G36" i="7"/>
  <c r="G34" i="7"/>
  <c r="G32" i="7"/>
  <c r="G31" i="7"/>
  <c r="G30" i="7"/>
  <c r="G29" i="7"/>
  <c r="G27" i="7"/>
  <c r="G26" i="7"/>
  <c r="G25" i="7"/>
  <c r="G24" i="7"/>
  <c r="G23" i="7"/>
  <c r="G21" i="7"/>
  <c r="G20" i="7"/>
  <c r="G19" i="7"/>
  <c r="G18" i="7"/>
  <c r="G17" i="7"/>
  <c r="G12" i="7"/>
  <c r="M129" i="7"/>
  <c r="I129" i="7"/>
  <c r="M85" i="7"/>
  <c r="I85" i="7"/>
  <c r="M80" i="7"/>
  <c r="I80" i="7"/>
  <c r="M77" i="7"/>
  <c r="I77" i="7"/>
  <c r="M66" i="7"/>
  <c r="I66" i="7"/>
  <c r="M46" i="7"/>
  <c r="I46" i="7"/>
  <c r="M40" i="7"/>
  <c r="I40" i="7"/>
  <c r="M37" i="7"/>
  <c r="I37" i="7"/>
  <c r="M35" i="7"/>
  <c r="I35" i="7"/>
  <c r="M33" i="7"/>
  <c r="I33" i="7"/>
  <c r="M28" i="7"/>
  <c r="I28" i="7"/>
  <c r="M22" i="7"/>
  <c r="I22" i="7"/>
  <c r="M16" i="7"/>
  <c r="I16" i="7"/>
  <c r="I11" i="7"/>
  <c r="M11" i="7"/>
  <c r="G181" i="7" l="1"/>
  <c r="G285" i="7"/>
  <c r="H238" i="7"/>
  <c r="G238" i="7" s="1"/>
  <c r="G240" i="7"/>
  <c r="H134" i="7"/>
  <c r="G134" i="7" s="1"/>
  <c r="G136" i="7"/>
  <c r="M65" i="7"/>
  <c r="I65" i="7"/>
  <c r="I15" i="7"/>
  <c r="I13" i="7" s="1"/>
  <c r="M15" i="7"/>
  <c r="M13" i="7" s="1"/>
  <c r="K129" i="7"/>
  <c r="K85" i="7"/>
  <c r="K80" i="7"/>
  <c r="K77" i="7"/>
  <c r="N11" i="7"/>
  <c r="L11" i="7"/>
  <c r="K11" i="7"/>
  <c r="L85" i="7" l="1"/>
  <c r="N85" i="7"/>
  <c r="H80" i="7"/>
  <c r="H65" i="7" s="1"/>
  <c r="J80" i="7"/>
  <c r="L80" i="7"/>
  <c r="N80" i="7"/>
  <c r="H77" i="7"/>
  <c r="J77" i="7"/>
  <c r="L77" i="7"/>
  <c r="N77" i="7"/>
  <c r="L66" i="7"/>
  <c r="N66" i="7"/>
  <c r="J66" i="7"/>
  <c r="N37" i="7"/>
  <c r="L37" i="7"/>
  <c r="N46" i="7"/>
  <c r="L46" i="7"/>
  <c r="J46" i="7"/>
  <c r="H46" i="7"/>
  <c r="L40" i="7"/>
  <c r="N40" i="7"/>
  <c r="J40" i="7"/>
  <c r="H40" i="7"/>
  <c r="J65" i="7" l="1"/>
  <c r="G77" i="7"/>
  <c r="G80" i="7"/>
  <c r="G85" i="7"/>
  <c r="L65" i="7"/>
  <c r="N65" i="7"/>
  <c r="K40" i="7"/>
  <c r="G40" i="7" s="1"/>
  <c r="K37" i="7"/>
  <c r="G65" i="7" l="1"/>
  <c r="H35" i="7"/>
  <c r="J35" i="7"/>
  <c r="L35" i="7"/>
  <c r="N35" i="7"/>
  <c r="H33" i="7"/>
  <c r="J33" i="7"/>
  <c r="L33" i="7"/>
  <c r="N33" i="7"/>
  <c r="H28" i="7"/>
  <c r="J28" i="7"/>
  <c r="L28" i="7"/>
  <c r="N28" i="7"/>
  <c r="N22" i="7"/>
  <c r="L22" i="7"/>
  <c r="J22" i="7"/>
  <c r="H22" i="7"/>
  <c r="H16" i="7"/>
  <c r="J16" i="7"/>
  <c r="L16" i="7"/>
  <c r="N16" i="7"/>
  <c r="N129" i="7"/>
  <c r="L129" i="7"/>
  <c r="J129" i="7"/>
  <c r="H129" i="7"/>
  <c r="H11" i="7"/>
  <c r="J11" i="7"/>
  <c r="J37" i="7"/>
  <c r="H37" i="7"/>
  <c r="K33" i="7"/>
  <c r="K35" i="7"/>
  <c r="G37" i="7" l="1"/>
  <c r="G129" i="7"/>
  <c r="G33" i="7"/>
  <c r="G11" i="7"/>
  <c r="G35" i="7"/>
  <c r="J15" i="7"/>
  <c r="L15" i="7"/>
  <c r="L13" i="7" s="1"/>
  <c r="H15" i="7"/>
  <c r="N15" i="7"/>
  <c r="N13" i="7" s="1"/>
  <c r="K46" i="7"/>
  <c r="G46" i="7" s="1"/>
  <c r="K28" i="7"/>
  <c r="G28" i="7" s="1"/>
  <c r="K16" i="7"/>
  <c r="G16" i="7" s="1"/>
  <c r="K22" i="7"/>
  <c r="G22" i="7" s="1"/>
  <c r="H13" i="7" l="1"/>
  <c r="J13" i="7"/>
  <c r="K15" i="7"/>
  <c r="K13" i="7" s="1"/>
  <c r="G13" i="7" l="1"/>
  <c r="G15" i="7"/>
  <c r="G73" i="7"/>
  <c r="K66" i="7"/>
  <c r="G66" i="7" s="1"/>
</calcChain>
</file>

<file path=xl/sharedStrings.xml><?xml version="1.0" encoding="utf-8"?>
<sst xmlns="http://schemas.openxmlformats.org/spreadsheetml/2006/main" count="2295" uniqueCount="506">
  <si>
    <t>"</t>
  </si>
  <si>
    <t xml:space="preserve"> г.</t>
  </si>
  <si>
    <t>в том числе:</t>
  </si>
  <si>
    <t>(подпись)</t>
  </si>
  <si>
    <t>(расшифровка подписи)</t>
  </si>
  <si>
    <t>УТВЕРЖДАЮ</t>
  </si>
  <si>
    <t>Дата</t>
  </si>
  <si>
    <t>по ОКПО</t>
  </si>
  <si>
    <t>Х</t>
  </si>
  <si>
    <t>Справочно:</t>
  </si>
  <si>
    <t>на 20</t>
  </si>
  <si>
    <t>Исполнитель</t>
  </si>
  <si>
    <t>М.П.</t>
  </si>
  <si>
    <t xml:space="preserve"> год и плановый период 20</t>
  </si>
  <si>
    <t>и 20</t>
  </si>
  <si>
    <t xml:space="preserve"> годы</t>
  </si>
  <si>
    <t>383</t>
  </si>
  <si>
    <t>Код КОСГУ</t>
  </si>
  <si>
    <t>130</t>
  </si>
  <si>
    <t>услуга (работа) № 1</t>
  </si>
  <si>
    <t>180</t>
  </si>
  <si>
    <t>211</t>
  </si>
  <si>
    <t>212</t>
  </si>
  <si>
    <t>213</t>
  </si>
  <si>
    <t>221</t>
  </si>
  <si>
    <t>222</t>
  </si>
  <si>
    <t>223</t>
  </si>
  <si>
    <t>224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</si>
  <si>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</si>
  <si>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</si>
  <si>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</si>
  <si>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</si>
  <si>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</si>
  <si>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</si>
  <si>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225</t>
  </si>
  <si>
    <t>226</t>
  </si>
  <si>
    <t>262</t>
  </si>
  <si>
    <t>310</t>
  </si>
  <si>
    <t>340</t>
  </si>
  <si>
    <t>Работы, услуги по содержанию имущества</t>
  </si>
  <si>
    <t>Пособия по социальной помощи населению</t>
  </si>
  <si>
    <t>Увеличение стоимости основных средств</t>
  </si>
  <si>
    <t>Увеличение стоимости материальных запасов</t>
  </si>
  <si>
    <t>Наименование 
показателя</t>
  </si>
  <si>
    <t>услуга (работа) № 2 и так далее</t>
  </si>
  <si>
    <t>Выплаты всего, в том числе:</t>
  </si>
  <si>
    <t>Прочие работы, услуги, из них:</t>
  </si>
  <si>
    <t>Источники финансирования дефицита средств учреждения всего, в том числе:</t>
  </si>
  <si>
    <t>Объем публичных обязательств</t>
  </si>
  <si>
    <t>СОГЛАСОВАНО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</si>
  <si>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</si>
  <si>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</si>
  <si>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015</t>
  </si>
  <si>
    <t>Поступления, всего:</t>
  </si>
  <si>
    <t>Наименование показателя</t>
  </si>
  <si>
    <t>1. Нефинансовые активы, всего:</t>
  </si>
  <si>
    <t>из них недвижимое имущество, всего:</t>
  </si>
  <si>
    <t>2. Финансовые активы, всего:</t>
  </si>
  <si>
    <t>3. Обязательства, всего:</t>
  </si>
  <si>
    <t>Код субсидии</t>
  </si>
  <si>
    <t>Остаток средств на начало планируемого финансового года , всего</t>
  </si>
  <si>
    <t>в том числе (расшифровать по отраслевым кодам и кодам субсидий)</t>
  </si>
  <si>
    <t>Отраслевой код</t>
  </si>
  <si>
    <t>Главный бухгалтер</t>
  </si>
  <si>
    <t>1.1 Общая балансовая стоимость недвижимого муниципального имущества, всего</t>
  </si>
  <si>
    <t>1.1.1 Стоимость имущества, закрепленного собственником имущества за муниципальным учреждением на праве оперативного управления</t>
  </si>
  <si>
    <t>1.1.2 Стоимость имущества, приобретенного муниципальным учреждением за счет выделенных собственником имущества учреждения средств</t>
  </si>
  <si>
    <t>1.1.3 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</si>
  <si>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1.1.4 Остаточная стоимость недвижимого муниципального имущества</t>
  </si>
  <si>
    <t>1.2 Общая балансовая стоимость движимого муниципального имущества, всего:</t>
  </si>
  <si>
    <t>1.2.1 Общая балансовая стоимость особо ценного движимого имущества</t>
  </si>
  <si>
    <t>1.2.2 Остаточная стоимость особо ценного движимого имущества</t>
  </si>
  <si>
    <t xml:space="preserve">из них </t>
  </si>
  <si>
    <t>2.1 Дебиторская задолженность по доходам, полученным за счет средств бюджета МО "Всеволожский муниципальный район" Ленинградской области</t>
  </si>
  <si>
    <t>2.2 Дебиторская задолженность по выданным авансам, полученным за счет средств бюджета МО "Всеволожский муниципальный район" Ленинградской области, всего:</t>
  </si>
  <si>
    <t>2.2.1 услуги связи</t>
  </si>
  <si>
    <t>2.2.2 транспортные услуги</t>
  </si>
  <si>
    <t>2.2.3 коммунальные услуги</t>
  </si>
  <si>
    <t>2.2.4 услуги по содержанию имущества</t>
  </si>
  <si>
    <t xml:space="preserve">2.2.5 прочие услуги </t>
  </si>
  <si>
    <t>2.2.6 увеличение стоимости основных средств</t>
  </si>
  <si>
    <t>2.2.7 увеличение стоимости материальных запасов</t>
  </si>
  <si>
    <t>2.2.8 прочие расходы</t>
  </si>
  <si>
    <t>2.3.1 услуги связи</t>
  </si>
  <si>
    <t>2.3.2 транспортные услуги</t>
  </si>
  <si>
    <t>2.3.3 коммунальные услуги</t>
  </si>
  <si>
    <t>2.3.4 услуги по содержанию имущества</t>
  </si>
  <si>
    <t xml:space="preserve">2.3.5 прочие услуги </t>
  </si>
  <si>
    <t>2.3.6 увеличение стоимости основных средств</t>
  </si>
  <si>
    <t>2.3.7 увеличение стоимости материальных запасов</t>
  </si>
  <si>
    <t>2.3.8 прочие расходы</t>
  </si>
  <si>
    <t>из них</t>
  </si>
  <si>
    <t>3.1 Просроченная кредиторская задолженность</t>
  </si>
  <si>
    <t>3.2 Кредиторская задолженность по расчетам с поставщиками и подрядчиками за счет средств бюджета МО "Всеволожский муниципальный район" Ленинградской области, всего:</t>
  </si>
  <si>
    <t>3.2.1 начисления на выплаты по оплате труда</t>
  </si>
  <si>
    <t>3.2.2 услуги связи</t>
  </si>
  <si>
    <t>3.2.3 транспортные услуги</t>
  </si>
  <si>
    <t>3.3.4 коммунальные услуги</t>
  </si>
  <si>
    <t>3.2.4 коммунальные услуги</t>
  </si>
  <si>
    <t>3.2.5 услуги по содержанию имущества</t>
  </si>
  <si>
    <t xml:space="preserve">3.2.6 прочие услуги </t>
  </si>
  <si>
    <t>3.2.7 увеличение стоимости основных средств</t>
  </si>
  <si>
    <t>3.2.8 увеличение стоимости материальных запасов</t>
  </si>
  <si>
    <t>3.2.9 прочие расходы</t>
  </si>
  <si>
    <t>3.2.10 платежи в бюджет</t>
  </si>
  <si>
    <t>3.2.11 расчеты с кредиторами</t>
  </si>
  <si>
    <t>3.3.1 начисления на выплаты по оплате труда</t>
  </si>
  <si>
    <t>3.3.2 услуги связи</t>
  </si>
  <si>
    <t>3.3.3 транспортные услуги</t>
  </si>
  <si>
    <t>3.3.5 услуги по содержанию имущества</t>
  </si>
  <si>
    <t xml:space="preserve">3.3.6 прочие услуги </t>
  </si>
  <si>
    <t>3.3.7 увеличение стоимости основных средств</t>
  </si>
  <si>
    <t>3.3.8 увеличение стоимости материальных запасов</t>
  </si>
  <si>
    <t>3.3.9 прочие расходы</t>
  </si>
  <si>
    <t>3.3.10 платежи в бюджет</t>
  </si>
  <si>
    <t>3.3.11 расчеты с кредиторами</t>
  </si>
  <si>
    <t>01500000000004000</t>
  </si>
  <si>
    <t>015012411</t>
  </si>
  <si>
    <t>01500000000005000</t>
  </si>
  <si>
    <t>015012511</t>
  </si>
  <si>
    <t>015012412</t>
  </si>
  <si>
    <t>015012421</t>
  </si>
  <si>
    <t>015012521</t>
  </si>
  <si>
    <t>015012422</t>
  </si>
  <si>
    <t>015012431</t>
  </si>
  <si>
    <t>015012432</t>
  </si>
  <si>
    <t>015012461</t>
  </si>
  <si>
    <t>015012481</t>
  </si>
  <si>
    <t>Иные цели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</si>
  <si>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основе, всего, в том числе:</t>
  </si>
  <si>
    <t>01500000000002062</t>
  </si>
  <si>
    <t>Поступления от иной приносящей доход деятельности, всего, в том числе:</t>
  </si>
  <si>
    <t>01500000000002063</t>
  </si>
  <si>
    <t>01500000000002064</t>
  </si>
  <si>
    <t>родительская плата</t>
  </si>
  <si>
    <t>целевые поступления</t>
  </si>
  <si>
    <t>Бюджетные инвестиции</t>
  </si>
  <si>
    <t>Заработная плата</t>
  </si>
  <si>
    <t>Остаток средств на конец планируемого финансового года , всего</t>
  </si>
  <si>
    <t>в соответствии с Уставом</t>
  </si>
  <si>
    <t>Всего</t>
  </si>
  <si>
    <t>015012413</t>
  </si>
  <si>
    <t>015012512</t>
  </si>
  <si>
    <t>015012522</t>
  </si>
  <si>
    <t>015012423</t>
  </si>
  <si>
    <t>015012433</t>
  </si>
  <si>
    <t>015012434</t>
  </si>
  <si>
    <t>1.Дошкольное образование:</t>
  </si>
  <si>
    <t>1.1 Муниципальное задание на оказание муниципальной услуги в части затрат непосредственно связанных с оказанием муниципальной услуги</t>
  </si>
  <si>
    <t>1.2 Муниципальное задание в части затрат на общехозяйственные нужды на оказание муниципальной услуги</t>
  </si>
  <si>
    <t>1.3 Муниципальное задание в части затрат на уплату налогов, в качестве объекта налогообложения по котрым признается имущество учреждения</t>
  </si>
  <si>
    <t>2. Развитие начального общего, основного общего и среднего общего образования детей, подростков и молодежи:</t>
  </si>
  <si>
    <t>2.1 Муниципальное задание на оказание муниципальной услуги в части затрат непосредственно связанных с оказанием муниципальной услуги</t>
  </si>
  <si>
    <t>2.2 Муниципальное задание в части затрат на общехозяйственные нужды на оказание муниципальной услуги</t>
  </si>
  <si>
    <t>2.3 Муниципальное задание в части затрат на уплату налогов, в качестве объекта налогообложения по котрым признается имущество учреждения</t>
  </si>
  <si>
    <t>3. Развитие дополнительного образования детей, подростков и молодежи:</t>
  </si>
  <si>
    <t>3.1 Муниципальное задание на оказание муниципальной услуги в части затрат непосредственно связанных с оказанием муниципальной услуги</t>
  </si>
  <si>
    <t>3.2 Муниципальное задание в части затрат на общехозяйственные нужды на оказание муниципальной услуги</t>
  </si>
  <si>
    <t>3.3 Муниципальное задание в части затрат на уплату налогов, в качестве объекта налогообложения по котрым признается имущество учреждения</t>
  </si>
  <si>
    <t>3.4 Муниципальное задание в части затрат на выполнение работы (МОБУ ДО "Ладожец")</t>
  </si>
  <si>
    <t>4. Развитие системы отдыха, оздоровления, занятости детей подростков и молодежи:</t>
  </si>
  <si>
    <t>4.1 Муниципальное задание в части затрат на выполнение работы (МОБУ "ДООЦ "Островки")</t>
  </si>
  <si>
    <t>5. Обеспечение реализации Программы:</t>
  </si>
  <si>
    <t>5.1 Муниципальное задание в части затрат на выполнение работы (МУ "ВРМЦ")</t>
  </si>
  <si>
    <t>Код строки</t>
  </si>
  <si>
    <t>Год начала закупки</t>
  </si>
  <si>
    <t>всего на закупки</t>
  </si>
  <si>
    <t>0001</t>
  </si>
  <si>
    <t>1001</t>
  </si>
  <si>
    <t>на закупку товаров, работ, услуг по году начала закупки</t>
  </si>
  <si>
    <t>2001</t>
  </si>
  <si>
    <t>Таблица 2</t>
  </si>
  <si>
    <t>Таблица 1</t>
  </si>
  <si>
    <t>Таблица 3</t>
  </si>
  <si>
    <t>Сумма (руб.)</t>
  </si>
  <si>
    <t>010</t>
  </si>
  <si>
    <t>020</t>
  </si>
  <si>
    <t>030</t>
  </si>
  <si>
    <t>Выбытие</t>
  </si>
  <si>
    <t>Поступление</t>
  </si>
  <si>
    <t>Остаток средств на конец года</t>
  </si>
  <si>
    <t>Остаток средств на начало года</t>
  </si>
  <si>
    <t>Таблица 4</t>
  </si>
  <si>
    <t xml:space="preserve">Руководитель учреждения </t>
  </si>
  <si>
    <t>тел. _______________________</t>
  </si>
  <si>
    <t xml:space="preserve">дата подписи </t>
  </si>
  <si>
    <t>расшифровать по кодам субсидий согласно Перечня целевых субсидий</t>
  </si>
  <si>
    <t>Расчеты (обоснования) к плану финансово-хозяйственной деятельности государственного (муниципального) учреждения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</si>
  <si>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</si>
  <si>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</si>
  <si>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</si>
  <si>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</si>
  <si>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</si>
  <si>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</si>
  <si>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</si>
  <si>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</si>
  <si>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</si>
  <si>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</si>
  <si>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</si>
  <si>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</si>
  <si>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</si>
  <si>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</si>
  <si>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</si>
  <si>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</si>
  <si>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</si>
  <si>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</si>
  <si>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</si>
  <si>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</si>
  <si>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</si>
  <si>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</si>
  <si>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</si>
  <si>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</si>
  <si>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</si>
  <si>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</si>
  <si>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</si>
  <si>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</si>
  <si>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</si>
  <si>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</si>
  <si>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</si>
  <si>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</si>
  <si>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</si>
  <si>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</si>
  <si>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</si>
  <si>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</si>
  <si>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</si>
  <si>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</si>
  <si>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</si>
  <si>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</si>
  <si>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</si>
  <si>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</si>
  <si>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</si>
  <si>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</si>
  <si>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</si>
  <si>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</si>
  <si>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</si>
  <si>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</si>
  <si>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</si>
  <si>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</si>
  <si>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</si>
  <si>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</si>
  <si>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</si>
  <si>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</si>
  <si>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</si>
  <si>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</si>
  <si>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</si>
  <si>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</si>
  <si>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</si>
  <si>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</si>
  <si>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</si>
  <si>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</si>
  <si>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</si>
  <si>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</si>
  <si>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</si>
  <si>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</si>
  <si>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</si>
  <si>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</si>
  <si>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</si>
  <si>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</si>
  <si>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</si>
  <si>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</si>
  <si>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</si>
  <si>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</si>
  <si>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</si>
  <si>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</si>
  <si>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</si>
  <si>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</si>
  <si>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</si>
  <si>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</si>
  <si>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</si>
  <si>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</si>
  <si>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</si>
  <si>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</si>
  <si>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</si>
  <si>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</si>
  <si>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</si>
  <si>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</si>
  <si>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</si>
  <si>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</si>
  <si>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</si>
  <si>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</si>
  <si>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19</t>
  </si>
  <si>
    <t>100</t>
  </si>
  <si>
    <t>500</t>
  </si>
  <si>
    <t>120</t>
  </si>
  <si>
    <t>121</t>
  </si>
  <si>
    <t>150</t>
  </si>
  <si>
    <t>151</t>
  </si>
  <si>
    <t>183</t>
  </si>
  <si>
    <t>131</t>
  </si>
  <si>
    <t>200</t>
  </si>
  <si>
    <t>Социальные и иные выплаты населению</t>
  </si>
  <si>
    <t>296</t>
  </si>
  <si>
    <t>Код ВР</t>
  </si>
  <si>
    <t>261</t>
  </si>
  <si>
    <t>231</t>
  </si>
  <si>
    <t>Прочие расходы</t>
  </si>
  <si>
    <t>244</t>
  </si>
  <si>
    <t>851</t>
  </si>
  <si>
    <t>291</t>
  </si>
  <si>
    <t>112</t>
  </si>
  <si>
    <t>111</t>
  </si>
  <si>
    <t>119</t>
  </si>
  <si>
    <t>20</t>
  </si>
  <si>
    <t>600</t>
  </si>
  <si>
    <t>134</t>
  </si>
  <si>
    <t>135</t>
  </si>
  <si>
    <t>189</t>
  </si>
  <si>
    <t>184</t>
  </si>
  <si>
    <t>Доходы от оказания услуг, работ:</t>
  </si>
  <si>
    <t>210</t>
  </si>
  <si>
    <t xml:space="preserve">в том числе на: выплаты персоналу всего:
</t>
  </si>
  <si>
    <t>220</t>
  </si>
  <si>
    <t>230</t>
  </si>
  <si>
    <t>260</t>
  </si>
  <si>
    <t>социальные и иные выплаты населению, всего:</t>
  </si>
  <si>
    <t>уплату налогов, сборов и иных платежей, всего:</t>
  </si>
  <si>
    <t>расходы на закупку товаров, работ, услуг, всего:</t>
  </si>
  <si>
    <t>иные выплаты перосналу за исключением фонда оплаты труда</t>
  </si>
  <si>
    <t>852</t>
  </si>
  <si>
    <t>853</t>
  </si>
  <si>
    <t>407</t>
  </si>
  <si>
    <t xml:space="preserve">Объем финансового обеспечения, руб. (с точностью до двух знаков после запятой - 0,00)
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</si>
  <si>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</si>
  <si>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</si>
  <si>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</si>
  <si>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</si>
  <si>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</si>
  <si>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Плановые показатели по поступлениям и расходам (выплатам) учреждения</t>
  </si>
  <si>
    <t>а</t>
  </si>
  <si>
    <t>б</t>
  </si>
  <si>
    <t>из них по лицевым счетам, открытым в кредитных организациях</t>
  </si>
  <si>
    <t>9.1</t>
  </si>
  <si>
    <t>гранты (из графы 9)</t>
  </si>
  <si>
    <t>6.1</t>
  </si>
  <si>
    <t>Код по бюджетной классификации РФ</t>
  </si>
  <si>
    <t xml:space="preserve">Субсидии на укрепление материально-технической базы образовательных учреждений в рамках МП «Современное образование Ленинградской области» за счет средств областного бюджета </t>
  </si>
  <si>
    <t>015112079</t>
  </si>
  <si>
    <t>015112034</t>
  </si>
  <si>
    <t>Субсидии бюджетным и автономным учреждениям на 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в рамках подпрограммы «Развитие системы отдыха, оздоровления, занятости детей, подростков и молодежи» МП «Современное образование во ВМР ЛО»</t>
  </si>
  <si>
    <t>015112035</t>
  </si>
  <si>
    <t>Субсидии бюджетным и автономным учреждениям на организацию работы трудовых бригад в рамках подпрограммы «Развитие системы отдыха, оздоровления, занятости детей, подростков и молодежи» МП «Современное образование во ВМР ЛО»</t>
  </si>
  <si>
    <t>Субсидии бюджетным и автономным учреждениям на стипендии Главы администрации муниципального образования в рамках подпрограммы «Поддержка талантливой молодежи» МП «Современное образование во Всеволожском муниципальном районе Ленинградской области»</t>
  </si>
  <si>
    <t>015112042</t>
  </si>
  <si>
    <t>Субсидии бюджетным, автономным учреждениям на иные цели в части расходов на питание обучающихся общеобразовательных учреждений на бесплатной основе или с частичной компенсацией его стоимости в рамках основного мероприятия "Оказание мер социальной поддержки семьям, имеющим детей" подпрограммы "Развитие начального общего, основного общего и среднего общего образования детей, подростков и молодежи" МП "Современное образование во ВМР ЛО"  (областные средства)</t>
  </si>
  <si>
    <t>015112074</t>
  </si>
  <si>
    <t>Субсидии бюджетным, автономным учреждениям на иные цели в части расходов на содержание групп продленного дня</t>
  </si>
  <si>
    <t>015112175</t>
  </si>
  <si>
    <t>Субсидии бюджетным и автономным учреждениям на иные цели в части расходов на реализацию мероприятий по развитию общественной инфраструктуры муниципального значения Всеволожского района местного бюджета</t>
  </si>
  <si>
    <t>015112061</t>
  </si>
  <si>
    <t>Субсидии бюджетным и автономным учреждениям на оборудование объектов образования системой видеонаблюдения, установку и ремонт металлических ограждений образовательных учреждений, проведение ремонта зданий, сооружений,принадлежащих образовательным организациям в рамках основного мероприятия"Обеспечение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 подпрограммы "Обеспечение защиты работников администрации, учреждений образования, культуры, социального обслуживания,объектов жизнеобеспечения от ЧС природного и техногенного характера" МП"Безопасность Всеволожского муниципального района" за счет средств местного бюджета</t>
  </si>
  <si>
    <t>015112026</t>
  </si>
  <si>
    <t xml:space="preserve">Субсидии бюджетным и автономным учреждениям на организацию льготного питания обучающихся общеобразовательных учреждений из социально-незащищенных семей в рамках подпрограммы «Развитие начального общего, основного общего и среднего общего образования детей, подростков и молодежи» МП «Современное образование во Всеволожском муниципальном районе Ленинградской области» за счет средств местного бюджеместный бюджет"Оказание мер социальной поддержки семьям, имеющим детей" подпрограммы "Развитие начального общего, основного общего и среднего общего образования детей, подростков и молодежи" МП "Современное образование во ВМР ЛО"  </t>
  </si>
  <si>
    <t>015112174</t>
  </si>
  <si>
    <t>Субсидии бюджетным и автономным учреждениям на укрепление материально-технической  базы организаций общего образования в рамках основного мероприятия "Развитие инфраструктуры общего образования" подпрограммы «Развитие начального общего, основного общего и среднего общего образования детей, подростков и молодежи» МП «Современное образование во Всеволожском муниципальном районе Ленинградской области» за счет средств местного бюджета</t>
  </si>
  <si>
    <t>015112135</t>
  </si>
  <si>
    <t>01500000005000211</t>
  </si>
  <si>
    <t>01500000004000212</t>
  </si>
  <si>
    <t>01500000005000213</t>
  </si>
  <si>
    <t>01500000004000290</t>
  </si>
  <si>
    <t>01500000004000221</t>
  </si>
  <si>
    <t>01500000005000221</t>
  </si>
  <si>
    <t>01500000005000222</t>
  </si>
  <si>
    <t>01500000004000223</t>
  </si>
  <si>
    <t>01500000002262223</t>
  </si>
  <si>
    <t>01500000004000225</t>
  </si>
  <si>
    <t>01500000005000225</t>
  </si>
  <si>
    <t>01500000005000226</t>
  </si>
  <si>
    <t>01500000004000226</t>
  </si>
  <si>
    <t>01500000005000310</t>
  </si>
  <si>
    <t>01500000004000310</t>
  </si>
  <si>
    <t>01500000005000340</t>
  </si>
  <si>
    <t>015112068</t>
  </si>
  <si>
    <t>015112069</t>
  </si>
  <si>
    <t>015112169</t>
  </si>
  <si>
    <t>Субсидии бюджетным учреждениям в части софинансирования создание в общеобразовательных организациях, расположенных в сельской местности, условий для занятия физической культурой и спортом за счет средств областного бюджета</t>
  </si>
  <si>
    <t>Субсидии бюджетным учреждениям в части софинансирования создание в общеобразовательных организациях, расположенных в сельской местности, условий для занятия физической культурой и спортом за счет средств местного бюджета</t>
  </si>
  <si>
    <t>Субсидии бюджетным учреждениям на создание в общеобразовательных организациях, расположенных в сельской местности, условий для занятия физической культурой и спортом за счет средств федерального бюджета</t>
  </si>
  <si>
    <t>015112062</t>
  </si>
  <si>
    <t>Субсидии бюджетным и автономным учреждениям на иные цели в части расходов на реализацию мероприятий по развитию общественной инфраструктуры муниципального значения Всеволожского района за счет средств местного бюджета</t>
  </si>
  <si>
    <t>015112013</t>
  </si>
  <si>
    <t xml:space="preserve">Субсидии бюджетным и автономным учреждениям на мероприятия, направленные на предупреждение детского дорожно-транспортного травматизма в рамках основного мероприятия "Предупреждение опасного поведения участников дорожного движения" подпрограммы «Повышение безопасности дорожного движения во Всеволожском районе Ленинградской области» за счет средств местного бюджета
</t>
  </si>
  <si>
    <t>7. Сведения об имуществе, арендуемом учреждением или предоставленном учреждению в соответствии с договорами безвозмездного пользования</t>
  </si>
  <si>
    <t>6. Сведения об имуществе учреждения, переданном в аренду физическим лицам и сторонним организациям</t>
  </si>
  <si>
    <t>в том числе балансовая стоимость особо ценного движимого имущества</t>
  </si>
  <si>
    <t>5. Общая балансовая стоимость движимого муниципального имущества на дату составления плана</t>
  </si>
  <si>
    <t>приобретенного учреждением за счет доходов, полученных от иной приносящей доход деятельности</t>
  </si>
  <si>
    <t>приобретенного учреждением за счет выделенных собственником имущества учреждения средств</t>
  </si>
  <si>
    <t>закрепленного собственником имущества за учреждением на праве оперативного управления</t>
  </si>
  <si>
    <t>в разрезе стоимости имущества:</t>
  </si>
  <si>
    <t>4. Общая балансовая стоимость недвижимого муниципального имущества на дату составления плана</t>
  </si>
  <si>
    <t>3. Наименование и реквизиты приказа учреждения об утверждении перечня платных услуг (работ), предоставление (выполнение) которых для физических и юридических лиц осуществляется на платной основе, и размера платы за услуги (работы)</t>
  </si>
  <si>
    <t xml:space="preserve">образовательная деятельность по реализации: 
основной общеобразовательной программы начального общего образования (нормативный срок освоения 4 года); 
основной общеобразовательной программы основного общего образования (нормативный срок освоения 5 лет); 
основной общеобразовательной программы среднего общего образования (нормативный срок освоения 2 года).
</t>
  </si>
  <si>
    <t>2. Виды деятельности учреждения в соответствии с ОКВЭД и Уставом</t>
  </si>
  <si>
    <t xml:space="preserve"> - реализация образовательных программ начального общего, основного общего и среднего общего образования;</t>
  </si>
  <si>
    <t>1. Цели деятельности учреждения в соответствии с Уставом</t>
  </si>
  <si>
    <t>Раздел 1. Сведения о деятельности учреждения</t>
  </si>
  <si>
    <t>Единица измерения: руб.</t>
  </si>
  <si>
    <t>Код причины постановки на учет (КПП)</t>
  </si>
  <si>
    <t>Идентификационный номер налогоплательщика (ИНН)</t>
  </si>
  <si>
    <t>по ОКВ</t>
  </si>
  <si>
    <t>Адрес:188680, Ленинградская область, Всеволожский район, с. Павлово, ул. Быкова, 4</t>
  </si>
  <si>
    <t>по ОКЕИ</t>
  </si>
  <si>
    <t>Наименование учреждения МОУ КСОШ</t>
  </si>
  <si>
    <t>41612416</t>
  </si>
  <si>
    <t>по ОКАТО</t>
  </si>
  <si>
    <t>Комитет по образованию МО ВМР ЛО</t>
  </si>
  <si>
    <t>43505101</t>
  </si>
  <si>
    <t>Главного распорядителя</t>
  </si>
  <si>
    <t>Глава по БК</t>
  </si>
  <si>
    <t>Наименование органа, осуществляющего функции</t>
  </si>
  <si>
    <t>(наименование муниципального учреждения)</t>
  </si>
  <si>
    <t>Муниципальное общеобразовательное учреждение "Колтушская средняя общеобразовательная школа имени ак. И. П. Павлова"</t>
  </si>
  <si>
    <t>МУНИЦИПАЛЬНОГО УЧРЕЖДЕНИЯ</t>
  </si>
  <si>
    <t>ФИНАНСОВО-ХОЗЯЙСТВЕННОЙ ДЕЯТЕЛЬНОСТИ</t>
  </si>
  <si>
    <t>ПЛАН</t>
  </si>
  <si>
    <t>И.П. Федоренко</t>
  </si>
  <si>
    <t>Л. Г. Соломахина</t>
  </si>
  <si>
    <t>(наименование должности лица, утверждающего документ)</t>
  </si>
  <si>
    <t>(заполняется бюджетным учреждением)</t>
  </si>
  <si>
    <t>от "01" августа 2018 года № 130</t>
  </si>
  <si>
    <t>к приказу Комитета по образованию</t>
  </si>
  <si>
    <t>Приложение</t>
  </si>
  <si>
    <t>3.3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</si>
  <si>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2.3 Дебиторская задолженность по выданным авансам за счет доходов, полученных от платной и иной приносящей доход деятельности, всего:</t>
  </si>
  <si>
    <t>Показатели финансового состояния учреждения</t>
  </si>
  <si>
    <t>в том числе: на оплату контрактов, заключенных до начала очередного финансового года:</t>
  </si>
  <si>
    <t>Выплаты по расходам на закупку товаров, работ, услуг, всего: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</si>
  <si>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</si>
  <si>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 соответствии с Федеральным законом от 05 апреля 2013 г. № 44-ФЗ "О контрактоной системе в сфере закупок товаров, работ, услуг для обеспечения государственных и муниципальных нужд"</t>
  </si>
  <si>
    <t>Сумма выплат по расходам на закупку товаров, работ и услуг, руб. (с точностью до двух знаков после запятой - 0,00)</t>
  </si>
  <si>
    <t xml:space="preserve">Показатели выплат на закупку товаров, работ, услуг учреждения </t>
  </si>
  <si>
    <t xml:space="preserve"> </t>
  </si>
  <si>
    <t>Ветвинская И. С.</t>
  </si>
  <si>
    <t>Захарова Т. В.</t>
  </si>
  <si>
    <t>034</t>
  </si>
  <si>
    <t>033</t>
  </si>
  <si>
    <t>032</t>
  </si>
  <si>
    <t>031</t>
  </si>
  <si>
    <t>Объем средств, поступивших во временное распоряжение, всего, в том числе:</t>
  </si>
  <si>
    <t>Объем бюджетных инвестиций (в части переданных полномочий ггосударственного (муниципального) заказчика в соответствии с Бюджетным кодексом РФ), всего:</t>
  </si>
  <si>
    <t>Объем публичных обязательств, всего:</t>
  </si>
  <si>
    <t>Сумма (тыс. руб.)</t>
  </si>
  <si>
    <t>Справочная информация</t>
  </si>
  <si>
    <t xml:space="preserve">1. Расчеты (обоснования) выплат персоналу </t>
  </si>
  <si>
    <t>Расчеты (обоснования) к плану финансово-хозяйственной деятельности муниципального учреждения</t>
  </si>
  <si>
    <t>21</t>
  </si>
  <si>
    <t>на 2019 год</t>
  </si>
  <si>
    <t>на 2019 г. (очередной финансовый год)</t>
  </si>
  <si>
    <t>на 2020 г. (1-ый год планового периода)</t>
  </si>
  <si>
    <t>на 2021 г. (2-ой год планового периода)</t>
  </si>
  <si>
    <t>_______________ 2019 года</t>
  </si>
  <si>
    <t>Объем финансового обеспечения на текущий (очередной) финансовый 2019 год</t>
  </si>
  <si>
    <t>Объем финансового обеспечения на 1-й год планового периода (2020 год)</t>
  </si>
  <si>
    <t>Объем финансового обеспечения на 2-й год планового периода (2021 год)</t>
  </si>
  <si>
    <t xml:space="preserve">Связь </t>
  </si>
  <si>
    <t>Электроэнергия</t>
  </si>
  <si>
    <t>Теплоэнергия</t>
  </si>
  <si>
    <t>Водоснабжение и стоки</t>
  </si>
  <si>
    <t>4</t>
  </si>
  <si>
    <t>Кабельная линия</t>
  </si>
  <si>
    <t>Ремонт и обслуживание оргтехники</t>
  </si>
  <si>
    <t>Обслуживание автобуса</t>
  </si>
  <si>
    <t>Обслуживание АПС и видеонаблюдения</t>
  </si>
  <si>
    <t>Обслуживание УУТЭ</t>
  </si>
  <si>
    <t>5</t>
  </si>
  <si>
    <t>ТБО</t>
  </si>
  <si>
    <t>6</t>
  </si>
  <si>
    <t>Противопожарные мероприятия</t>
  </si>
  <si>
    <t>7</t>
  </si>
  <si>
    <t>Обслуживание нового здания</t>
  </si>
  <si>
    <t>8</t>
  </si>
  <si>
    <t>Обслуживание программ</t>
  </si>
  <si>
    <t>Медосмотры</t>
  </si>
  <si>
    <t>Подписка</t>
  </si>
  <si>
    <t>Курсы повышения квалификации</t>
  </si>
  <si>
    <t>ОСАГО</t>
  </si>
  <si>
    <t>разное</t>
  </si>
  <si>
    <t>Основные средства</t>
  </si>
  <si>
    <t>Расходные материалы</t>
  </si>
  <si>
    <t xml:space="preserve">ГСМ </t>
  </si>
  <si>
    <t xml:space="preserve">Интернет </t>
  </si>
  <si>
    <t>Подвоз</t>
  </si>
  <si>
    <t>Клининг</t>
  </si>
  <si>
    <t>Обслуживание зданий</t>
  </si>
  <si>
    <t>Охрана</t>
  </si>
  <si>
    <t>учеба</t>
  </si>
  <si>
    <t>Материальные запасы</t>
  </si>
  <si>
    <t>01500000004000353</t>
  </si>
  <si>
    <t>353</t>
  </si>
  <si>
    <t>242</t>
  </si>
  <si>
    <t>349</t>
  </si>
  <si>
    <t>01500000004000349</t>
  </si>
  <si>
    <t>346</t>
  </si>
  <si>
    <t>343</t>
  </si>
  <si>
    <t>01500000004000343</t>
  </si>
  <si>
    <t>01500000004000346</t>
  </si>
  <si>
    <t>Руководитель</t>
  </si>
  <si>
    <t>Зам. руководителя</t>
  </si>
  <si>
    <t>Пед. работники</t>
  </si>
  <si>
    <t>Учителя</t>
  </si>
  <si>
    <t>Прочий персонал</t>
  </si>
  <si>
    <t>Пособие по уходу за ребенком</t>
  </si>
  <si>
    <t>01500000005000346</t>
  </si>
  <si>
    <t>29.01.2019</t>
  </si>
  <si>
    <t>266</t>
  </si>
  <si>
    <t>01500000005000266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</si>
</sst>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/>
    <xf numFmtId="0" fontId="11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right" vertical="center"/>
    </xf>
    <xf numFmtId="4" fontId="12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/>
    <xf numFmtId="0" fontId="4" fillId="0" borderId="0" xfId="0" applyFont="1" applyBorder="1" applyAlignment="1"/>
    <xf numFmtId="49" fontId="4" fillId="0" borderId="0" xfId="0" applyNumberFormat="1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49" fontId="0" fillId="0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4" fontId="4" fillId="0" borderId="7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0" fillId="0" borderId="6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left" vertical="center" wrapText="1" indent="2"/>
    </xf>
    <xf numFmtId="0" fontId="1" fillId="0" borderId="8" xfId="0" applyNumberFormat="1" applyFont="1" applyBorder="1" applyAlignment="1">
      <alignment horizontal="left" vertical="center" wrapText="1" indent="2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 indent="2"/>
    </xf>
    <xf numFmtId="0" fontId="1" fillId="0" borderId="10" xfId="0" applyNumberFormat="1" applyFont="1" applyBorder="1" applyAlignment="1">
      <alignment horizontal="left" vertical="center" wrapText="1" indent="2"/>
    </xf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justify" wrapText="1"/>
    </xf>
    <xf numFmtId="0" fontId="7" fillId="0" borderId="0" xfId="0" applyNumberFormat="1" applyFont="1" applyBorder="1" applyAlignment="1">
      <alignment horizontal="justify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0"/>
  <sheetViews>
    <sheetView tabSelected="1" view="pageBreakPreview" topLeftCell="A91" zoomScale="70" zoomScaleNormal="100" zoomScaleSheetLayoutView="70" workbookViewId="0">
      <selection activeCell="J102" sqref="J102"/>
    </sheetView>
  </sheetViews>
  <sheetFormatPr defaultColWidth="0.85546875" defaultRowHeight="15.75" x14ac:dyDescent="0.25"/>
  <cols>
    <col min="1" max="1" width="44.140625" style="2" customWidth="1"/>
    <col min="2" max="2" width="8.7109375" style="2" customWidth="1"/>
    <col min="3" max="3" width="8.42578125" style="2" customWidth="1"/>
    <col min="4" max="4" width="8.5703125" style="2" customWidth="1"/>
    <col min="5" max="5" width="24.85546875" style="12" customWidth="1"/>
    <col min="6" max="6" width="14.5703125" style="12" customWidth="1"/>
    <col min="7" max="7" width="17.7109375" style="2" customWidth="1"/>
    <col min="8" max="9" width="18.42578125" style="2" customWidth="1"/>
    <col min="10" max="10" width="18.7109375" style="2" customWidth="1"/>
    <col min="11" max="11" width="18.85546875" style="2" customWidth="1"/>
    <col min="12" max="12" width="18.42578125" style="2" customWidth="1"/>
    <col min="13" max="13" width="15.7109375" style="2" customWidth="1"/>
    <col min="14" max="14" width="12.42578125" style="2" customWidth="1"/>
    <col min="15" max="16384" width="0.85546875" style="2"/>
  </cols>
  <sheetData>
    <row r="1" spans="1:14" s="3" customFormat="1" ht="16.149999999999999" customHeight="1" x14ac:dyDescent="0.25">
      <c r="E1" s="4"/>
      <c r="F1" s="4"/>
    </row>
    <row r="2" spans="1:14" s="5" customFormat="1" ht="25.9" customHeight="1" x14ac:dyDescent="0.25">
      <c r="A2" s="226" t="s">
        <v>327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s="5" customFormat="1" ht="16.149999999999999" customHeight="1" x14ac:dyDescent="0.25">
      <c r="A3" s="6"/>
      <c r="B3" s="6"/>
      <c r="C3" s="6"/>
      <c r="D3" s="6"/>
      <c r="E3" s="7"/>
      <c r="F3" s="7"/>
      <c r="G3" s="6"/>
      <c r="L3" s="225" t="s">
        <v>171</v>
      </c>
      <c r="M3" s="225"/>
      <c r="N3" s="225"/>
    </row>
    <row r="4" spans="1:14" s="8" customFormat="1" ht="63" customHeight="1" x14ac:dyDescent="0.2">
      <c r="A4" s="216" t="s">
        <v>43</v>
      </c>
      <c r="B4" s="216" t="s">
        <v>164</v>
      </c>
      <c r="C4" s="227" t="s">
        <v>334</v>
      </c>
      <c r="D4" s="228"/>
      <c r="E4" s="229" t="s">
        <v>62</v>
      </c>
      <c r="F4" s="229" t="s">
        <v>59</v>
      </c>
      <c r="G4" s="227" t="s">
        <v>321</v>
      </c>
      <c r="H4" s="228"/>
      <c r="I4" s="228"/>
      <c r="J4" s="228"/>
      <c r="K4" s="228"/>
      <c r="L4" s="228"/>
      <c r="M4" s="228"/>
      <c r="N4" s="232"/>
    </row>
    <row r="5" spans="1:14" s="5" customFormat="1" ht="18.600000000000001" customHeight="1" x14ac:dyDescent="0.25">
      <c r="A5" s="217"/>
      <c r="B5" s="217"/>
      <c r="C5" s="216" t="s">
        <v>292</v>
      </c>
      <c r="D5" s="216" t="s">
        <v>17</v>
      </c>
      <c r="E5" s="230"/>
      <c r="F5" s="230"/>
      <c r="G5" s="216" t="s">
        <v>326</v>
      </c>
      <c r="H5" s="233" t="s">
        <v>2</v>
      </c>
      <c r="I5" s="234"/>
      <c r="J5" s="234"/>
      <c r="K5" s="234"/>
      <c r="L5" s="234"/>
      <c r="M5" s="234"/>
      <c r="N5" s="235"/>
    </row>
    <row r="6" spans="1:14" s="5" customFormat="1" ht="69.599999999999994" customHeight="1" x14ac:dyDescent="0.25">
      <c r="A6" s="217"/>
      <c r="B6" s="217"/>
      <c r="C6" s="217"/>
      <c r="D6" s="217"/>
      <c r="E6" s="230"/>
      <c r="F6" s="230"/>
      <c r="G6" s="217"/>
      <c r="H6" s="216" t="s">
        <v>322</v>
      </c>
      <c r="I6" s="222" t="s">
        <v>330</v>
      </c>
      <c r="J6" s="216" t="s">
        <v>323</v>
      </c>
      <c r="K6" s="216" t="s">
        <v>324</v>
      </c>
      <c r="L6" s="219" t="s">
        <v>325</v>
      </c>
      <c r="M6" s="220"/>
      <c r="N6" s="221"/>
    </row>
    <row r="7" spans="1:14" ht="16.149999999999999" customHeight="1" x14ac:dyDescent="0.25">
      <c r="A7" s="217"/>
      <c r="B7" s="217"/>
      <c r="C7" s="217"/>
      <c r="D7" s="217"/>
      <c r="E7" s="230"/>
      <c r="F7" s="230"/>
      <c r="G7" s="217"/>
      <c r="H7" s="217"/>
      <c r="I7" s="224"/>
      <c r="J7" s="217"/>
      <c r="K7" s="217"/>
      <c r="L7" s="216" t="s">
        <v>140</v>
      </c>
      <c r="M7" s="222" t="s">
        <v>330</v>
      </c>
      <c r="N7" s="222" t="s">
        <v>332</v>
      </c>
    </row>
    <row r="8" spans="1:14" ht="88.9" customHeight="1" x14ac:dyDescent="0.25">
      <c r="A8" s="218"/>
      <c r="B8" s="218"/>
      <c r="C8" s="218"/>
      <c r="D8" s="218"/>
      <c r="E8" s="231"/>
      <c r="F8" s="231"/>
      <c r="G8" s="218"/>
      <c r="H8" s="218"/>
      <c r="I8" s="223"/>
      <c r="J8" s="218"/>
      <c r="K8" s="218"/>
      <c r="L8" s="218"/>
      <c r="M8" s="223"/>
      <c r="N8" s="223"/>
    </row>
    <row r="9" spans="1:14" s="8" customFormat="1" ht="25.9" customHeight="1" x14ac:dyDescent="0.2">
      <c r="A9" s="34">
        <v>1</v>
      </c>
      <c r="B9" s="34">
        <v>2</v>
      </c>
      <c r="C9" s="34">
        <v>3</v>
      </c>
      <c r="D9" s="34">
        <v>4</v>
      </c>
      <c r="E9" s="43" t="s">
        <v>328</v>
      </c>
      <c r="F9" s="43" t="s">
        <v>329</v>
      </c>
      <c r="G9" s="34">
        <v>5</v>
      </c>
      <c r="H9" s="34">
        <v>6</v>
      </c>
      <c r="I9" s="43" t="s">
        <v>333</v>
      </c>
      <c r="J9" s="34">
        <v>7</v>
      </c>
      <c r="K9" s="34">
        <v>8</v>
      </c>
      <c r="L9" s="34">
        <v>9</v>
      </c>
      <c r="M9" s="43" t="s">
        <v>331</v>
      </c>
      <c r="N9" s="49">
        <v>10</v>
      </c>
    </row>
    <row r="10" spans="1:14" s="8" customFormat="1" ht="25.9" customHeight="1" x14ac:dyDescent="0.2">
      <c r="A10" s="213" t="s">
        <v>451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9" customFormat="1" ht="43.9" customHeight="1" x14ac:dyDescent="0.2">
      <c r="A11" s="30" t="s">
        <v>60</v>
      </c>
      <c r="B11" s="31" t="s">
        <v>282</v>
      </c>
      <c r="C11" s="32" t="s">
        <v>8</v>
      </c>
      <c r="D11" s="32" t="s">
        <v>8</v>
      </c>
      <c r="E11" s="32" t="s">
        <v>8</v>
      </c>
      <c r="F11" s="32" t="s">
        <v>8</v>
      </c>
      <c r="G11" s="29">
        <f>H11+J11+K11+L11</f>
        <v>0</v>
      </c>
      <c r="H11" s="29">
        <f t="shared" ref="H11:N11" si="0">H12</f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50">
        <f t="shared" si="0"/>
        <v>0</v>
      </c>
    </row>
    <row r="12" spans="1:14" s="9" customFormat="1" ht="36" customHeight="1" x14ac:dyDescent="0.2">
      <c r="A12" s="30" t="s">
        <v>61</v>
      </c>
      <c r="B12" s="31" t="s">
        <v>282</v>
      </c>
      <c r="C12" s="32"/>
      <c r="D12" s="32"/>
      <c r="E12" s="32"/>
      <c r="F12" s="32"/>
      <c r="G12" s="29">
        <f t="shared" ref="G12" si="1">H12+J12+K12+L12</f>
        <v>0</v>
      </c>
      <c r="H12" s="29"/>
      <c r="I12" s="29"/>
      <c r="J12" s="29"/>
      <c r="K12" s="29"/>
      <c r="L12" s="29"/>
      <c r="M12" s="29"/>
      <c r="N12" s="50"/>
    </row>
    <row r="13" spans="1:14" s="10" customFormat="1" ht="26.45" customHeight="1" x14ac:dyDescent="0.2">
      <c r="A13" s="41" t="s">
        <v>53</v>
      </c>
      <c r="B13" s="35" t="s">
        <v>281</v>
      </c>
      <c r="C13" s="33" t="s">
        <v>8</v>
      </c>
      <c r="D13" s="33" t="s">
        <v>8</v>
      </c>
      <c r="E13" s="33" t="s">
        <v>8</v>
      </c>
      <c r="F13" s="33" t="s">
        <v>8</v>
      </c>
      <c r="G13" s="40">
        <f>H13+J13+K13+L13</f>
        <v>109279661.5</v>
      </c>
      <c r="H13" s="40">
        <f>H15+H46+H37+H40+H64</f>
        <v>104386610</v>
      </c>
      <c r="I13" s="40">
        <f>I15+I46+I37+I40+I64</f>
        <v>0</v>
      </c>
      <c r="J13" s="40">
        <f>J15+J46+J37+J40+J64</f>
        <v>4893051.5</v>
      </c>
      <c r="K13" s="40">
        <f>K15+K46</f>
        <v>0</v>
      </c>
      <c r="L13" s="40">
        <f>L15+L46</f>
        <v>0</v>
      </c>
      <c r="M13" s="40">
        <f>M15+M46</f>
        <v>0</v>
      </c>
      <c r="N13" s="51">
        <f>N15+N46</f>
        <v>0</v>
      </c>
    </row>
    <row r="14" spans="1:14" s="10" customFormat="1" ht="26.45" customHeight="1" x14ac:dyDescent="0.2">
      <c r="A14" s="30" t="s">
        <v>2</v>
      </c>
      <c r="B14" s="32"/>
      <c r="C14" s="32" t="s">
        <v>8</v>
      </c>
      <c r="D14" s="32" t="s">
        <v>8</v>
      </c>
      <c r="E14" s="32" t="s">
        <v>8</v>
      </c>
      <c r="F14" s="32" t="s">
        <v>8</v>
      </c>
      <c r="G14" s="29" t="s">
        <v>8</v>
      </c>
      <c r="H14" s="29" t="s">
        <v>8</v>
      </c>
      <c r="I14" s="29" t="s">
        <v>8</v>
      </c>
      <c r="J14" s="29" t="s">
        <v>8</v>
      </c>
      <c r="K14" s="29" t="s">
        <v>8</v>
      </c>
      <c r="L14" s="29" t="s">
        <v>8</v>
      </c>
      <c r="M14" s="29" t="s">
        <v>8</v>
      </c>
      <c r="N14" s="50" t="s">
        <v>8</v>
      </c>
    </row>
    <row r="15" spans="1:14" s="11" customFormat="1" ht="26.45" customHeight="1" x14ac:dyDescent="0.2">
      <c r="A15" s="41" t="s">
        <v>308</v>
      </c>
      <c r="B15" s="35" t="s">
        <v>283</v>
      </c>
      <c r="C15" s="35"/>
      <c r="D15" s="35" t="s">
        <v>18</v>
      </c>
      <c r="E15" s="33" t="s">
        <v>8</v>
      </c>
      <c r="F15" s="33" t="s">
        <v>8</v>
      </c>
      <c r="G15" s="40">
        <f t="shared" ref="G15:G124" si="2">H15+J15+K15+L15</f>
        <v>104386610</v>
      </c>
      <c r="H15" s="40">
        <f t="shared" ref="H15:N15" si="3">H16+H22+H28+H33+H35+H37+H40</f>
        <v>104386610</v>
      </c>
      <c r="I15" s="40">
        <f t="shared" si="3"/>
        <v>0</v>
      </c>
      <c r="J15" s="40">
        <f t="shared" si="3"/>
        <v>0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51">
        <f t="shared" si="3"/>
        <v>0</v>
      </c>
    </row>
    <row r="16" spans="1:14" s="13" customFormat="1" ht="26.45" hidden="1" customHeight="1" x14ac:dyDescent="0.2">
      <c r="A16" s="38" t="s">
        <v>147</v>
      </c>
      <c r="B16" s="36" t="s">
        <v>284</v>
      </c>
      <c r="C16" s="36"/>
      <c r="D16" s="36" t="s">
        <v>18</v>
      </c>
      <c r="E16" s="39" t="s">
        <v>8</v>
      </c>
      <c r="F16" s="39" t="s">
        <v>8</v>
      </c>
      <c r="G16" s="37">
        <f t="shared" si="2"/>
        <v>0</v>
      </c>
      <c r="H16" s="37">
        <f t="shared" ref="H16:N16" si="4">H17+H18+H19+H20+H21</f>
        <v>0</v>
      </c>
      <c r="I16" s="37">
        <f t="shared" si="4"/>
        <v>0</v>
      </c>
      <c r="J16" s="37">
        <f t="shared" si="4"/>
        <v>0</v>
      </c>
      <c r="K16" s="37">
        <f t="shared" si="4"/>
        <v>0</v>
      </c>
      <c r="L16" s="37">
        <f t="shared" si="4"/>
        <v>0</v>
      </c>
      <c r="M16" s="37">
        <f t="shared" si="4"/>
        <v>0</v>
      </c>
      <c r="N16" s="52">
        <f t="shared" si="4"/>
        <v>0</v>
      </c>
    </row>
    <row r="17" spans="1:14" s="10" customFormat="1" ht="36.6" hidden="1" customHeight="1" x14ac:dyDescent="0.2">
      <c r="A17" s="209" t="s">
        <v>148</v>
      </c>
      <c r="B17" s="211" t="s">
        <v>284</v>
      </c>
      <c r="C17" s="211"/>
      <c r="D17" s="211" t="s">
        <v>288</v>
      </c>
      <c r="E17" s="31" t="s">
        <v>116</v>
      </c>
      <c r="F17" s="31" t="s">
        <v>117</v>
      </c>
      <c r="G17" s="29">
        <f t="shared" si="2"/>
        <v>0</v>
      </c>
      <c r="H17" s="29"/>
      <c r="I17" s="29"/>
      <c r="J17" s="29"/>
      <c r="K17" s="29"/>
      <c r="L17" s="29"/>
      <c r="M17" s="29"/>
      <c r="N17" s="50"/>
    </row>
    <row r="18" spans="1:14" s="10" customFormat="1" ht="36.6" hidden="1" customHeight="1" x14ac:dyDescent="0.2">
      <c r="A18" s="210"/>
      <c r="B18" s="212"/>
      <c r="C18" s="212"/>
      <c r="D18" s="212"/>
      <c r="E18" s="31" t="s">
        <v>118</v>
      </c>
      <c r="F18" s="31" t="s">
        <v>119</v>
      </c>
      <c r="G18" s="29">
        <f t="shared" si="2"/>
        <v>0</v>
      </c>
      <c r="H18" s="29"/>
      <c r="I18" s="29"/>
      <c r="J18" s="29"/>
      <c r="K18" s="29"/>
      <c r="L18" s="29"/>
      <c r="M18" s="29"/>
      <c r="N18" s="50"/>
    </row>
    <row r="19" spans="1:14" s="10" customFormat="1" ht="36.6" hidden="1" customHeight="1" x14ac:dyDescent="0.2">
      <c r="A19" s="209" t="s">
        <v>149</v>
      </c>
      <c r="B19" s="211" t="s">
        <v>284</v>
      </c>
      <c r="C19" s="211"/>
      <c r="D19" s="211" t="s">
        <v>288</v>
      </c>
      <c r="E19" s="31" t="s">
        <v>116</v>
      </c>
      <c r="F19" s="31" t="s">
        <v>120</v>
      </c>
      <c r="G19" s="29">
        <f t="shared" si="2"/>
        <v>0</v>
      </c>
      <c r="H19" s="29"/>
      <c r="I19" s="29"/>
      <c r="J19" s="29"/>
      <c r="K19" s="29"/>
      <c r="L19" s="29"/>
      <c r="M19" s="29"/>
      <c r="N19" s="50"/>
    </row>
    <row r="20" spans="1:14" s="10" customFormat="1" ht="36.6" hidden="1" customHeight="1" x14ac:dyDescent="0.2">
      <c r="A20" s="210"/>
      <c r="B20" s="212"/>
      <c r="C20" s="212"/>
      <c r="D20" s="212"/>
      <c r="E20" s="31" t="s">
        <v>118</v>
      </c>
      <c r="F20" s="31" t="s">
        <v>142</v>
      </c>
      <c r="G20" s="29">
        <f t="shared" si="2"/>
        <v>0</v>
      </c>
      <c r="H20" s="29"/>
      <c r="I20" s="29"/>
      <c r="J20" s="29"/>
      <c r="K20" s="29"/>
      <c r="L20" s="29"/>
      <c r="M20" s="29"/>
      <c r="N20" s="50"/>
    </row>
    <row r="21" spans="1:14" s="10" customFormat="1" ht="66.599999999999994" hidden="1" customHeight="1" x14ac:dyDescent="0.2">
      <c r="A21" s="30" t="s">
        <v>150</v>
      </c>
      <c r="B21" s="31" t="s">
        <v>284</v>
      </c>
      <c r="C21" s="31"/>
      <c r="D21" s="31" t="s">
        <v>288</v>
      </c>
      <c r="E21" s="31" t="s">
        <v>116</v>
      </c>
      <c r="F21" s="31" t="s">
        <v>141</v>
      </c>
      <c r="G21" s="29">
        <f t="shared" si="2"/>
        <v>0</v>
      </c>
      <c r="H21" s="29"/>
      <c r="I21" s="29"/>
      <c r="J21" s="29"/>
      <c r="K21" s="29"/>
      <c r="L21" s="29"/>
      <c r="M21" s="29"/>
      <c r="N21" s="50"/>
    </row>
    <row r="22" spans="1:14" s="13" customFormat="1" ht="63" customHeight="1" x14ac:dyDescent="0.2">
      <c r="A22" s="38" t="s">
        <v>151</v>
      </c>
      <c r="B22" s="36" t="s">
        <v>284</v>
      </c>
      <c r="C22" s="36"/>
      <c r="D22" s="36" t="s">
        <v>18</v>
      </c>
      <c r="E22" s="39" t="s">
        <v>8</v>
      </c>
      <c r="F22" s="39" t="s">
        <v>8</v>
      </c>
      <c r="G22" s="37">
        <f t="shared" si="2"/>
        <v>104386610</v>
      </c>
      <c r="H22" s="37">
        <f t="shared" ref="H22:N22" si="5">H23+H24+H25+H26+H27</f>
        <v>104386610</v>
      </c>
      <c r="I22" s="37">
        <f t="shared" si="5"/>
        <v>0</v>
      </c>
      <c r="J22" s="37">
        <f t="shared" si="5"/>
        <v>0</v>
      </c>
      <c r="K22" s="37">
        <f t="shared" si="5"/>
        <v>0</v>
      </c>
      <c r="L22" s="37">
        <f t="shared" si="5"/>
        <v>0</v>
      </c>
      <c r="M22" s="37">
        <f t="shared" si="5"/>
        <v>0</v>
      </c>
      <c r="N22" s="52">
        <f t="shared" si="5"/>
        <v>0</v>
      </c>
    </row>
    <row r="23" spans="1:14" s="10" customFormat="1" ht="35.450000000000003" customHeight="1" x14ac:dyDescent="0.2">
      <c r="A23" s="209" t="s">
        <v>152</v>
      </c>
      <c r="B23" s="211" t="s">
        <v>284</v>
      </c>
      <c r="C23" s="211"/>
      <c r="D23" s="211" t="s">
        <v>288</v>
      </c>
      <c r="E23" s="31" t="s">
        <v>116</v>
      </c>
      <c r="F23" s="31" t="s">
        <v>121</v>
      </c>
      <c r="G23" s="29">
        <f t="shared" si="2"/>
        <v>0</v>
      </c>
      <c r="H23" s="29"/>
      <c r="I23" s="29"/>
      <c r="J23" s="29"/>
      <c r="K23" s="29"/>
      <c r="L23" s="29"/>
      <c r="M23" s="29"/>
      <c r="N23" s="50"/>
    </row>
    <row r="24" spans="1:14" s="10" customFormat="1" ht="35.450000000000003" customHeight="1" x14ac:dyDescent="0.2">
      <c r="A24" s="210"/>
      <c r="B24" s="212"/>
      <c r="C24" s="212"/>
      <c r="D24" s="212"/>
      <c r="E24" s="31" t="s">
        <v>118</v>
      </c>
      <c r="F24" s="31" t="s">
        <v>122</v>
      </c>
      <c r="G24" s="29">
        <f t="shared" si="2"/>
        <v>66131020</v>
      </c>
      <c r="H24" s="29">
        <f>54998940+11132130-50</f>
        <v>66131020</v>
      </c>
      <c r="I24" s="29"/>
      <c r="J24" s="29"/>
      <c r="K24" s="29"/>
      <c r="L24" s="29"/>
      <c r="M24" s="29"/>
      <c r="N24" s="50"/>
    </row>
    <row r="25" spans="1:14" s="10" customFormat="1" ht="35.450000000000003" customHeight="1" x14ac:dyDescent="0.2">
      <c r="A25" s="209" t="s">
        <v>153</v>
      </c>
      <c r="B25" s="211" t="s">
        <v>284</v>
      </c>
      <c r="C25" s="211"/>
      <c r="D25" s="211" t="s">
        <v>288</v>
      </c>
      <c r="E25" s="31" t="s">
        <v>116</v>
      </c>
      <c r="F25" s="31" t="s">
        <v>123</v>
      </c>
      <c r="G25" s="29">
        <f t="shared" si="2"/>
        <v>12937500</v>
      </c>
      <c r="H25" s="29">
        <v>12937500</v>
      </c>
      <c r="I25" s="29"/>
      <c r="J25" s="29"/>
      <c r="K25" s="29"/>
      <c r="L25" s="29"/>
      <c r="M25" s="29"/>
      <c r="N25" s="50"/>
    </row>
    <row r="26" spans="1:14" s="10" customFormat="1" ht="35.450000000000003" customHeight="1" x14ac:dyDescent="0.2">
      <c r="A26" s="210"/>
      <c r="B26" s="212"/>
      <c r="C26" s="212"/>
      <c r="D26" s="212"/>
      <c r="E26" s="31" t="s">
        <v>118</v>
      </c>
      <c r="F26" s="31" t="s">
        <v>143</v>
      </c>
      <c r="G26" s="29">
        <f t="shared" si="2"/>
        <v>25318090</v>
      </c>
      <c r="H26" s="29">
        <f>17102220+53000+80000+4945070+3137800</f>
        <v>25318090</v>
      </c>
      <c r="I26" s="29"/>
      <c r="J26" s="29"/>
      <c r="K26" s="29"/>
      <c r="L26" s="29"/>
      <c r="M26" s="29"/>
      <c r="N26" s="50"/>
    </row>
    <row r="27" spans="1:14" s="10" customFormat="1" ht="66" customHeight="1" x14ac:dyDescent="0.2">
      <c r="A27" s="30" t="s">
        <v>154</v>
      </c>
      <c r="B27" s="31" t="s">
        <v>284</v>
      </c>
      <c r="C27" s="31"/>
      <c r="D27" s="31" t="s">
        <v>288</v>
      </c>
      <c r="E27" s="31" t="s">
        <v>116</v>
      </c>
      <c r="F27" s="31" t="s">
        <v>144</v>
      </c>
      <c r="G27" s="29">
        <f t="shared" si="2"/>
        <v>0</v>
      </c>
      <c r="H27" s="29"/>
      <c r="I27" s="29"/>
      <c r="J27" s="29"/>
      <c r="K27" s="29"/>
      <c r="L27" s="29"/>
      <c r="M27" s="29"/>
      <c r="N27" s="50"/>
    </row>
    <row r="28" spans="1:14" s="13" customFormat="1" ht="47.45" hidden="1" customHeight="1" x14ac:dyDescent="0.2">
      <c r="A28" s="38" t="s">
        <v>155</v>
      </c>
      <c r="B28" s="36" t="s">
        <v>284</v>
      </c>
      <c r="C28" s="36"/>
      <c r="D28" s="36" t="s">
        <v>18</v>
      </c>
      <c r="E28" s="39" t="s">
        <v>8</v>
      </c>
      <c r="F28" s="39" t="s">
        <v>8</v>
      </c>
      <c r="G28" s="37">
        <f t="shared" si="2"/>
        <v>0</v>
      </c>
      <c r="H28" s="37">
        <f t="shared" ref="H28:N28" si="6">H29+H30+H31+H32</f>
        <v>0</v>
      </c>
      <c r="I28" s="37">
        <f t="shared" si="6"/>
        <v>0</v>
      </c>
      <c r="J28" s="37">
        <f t="shared" si="6"/>
        <v>0</v>
      </c>
      <c r="K28" s="37">
        <f t="shared" si="6"/>
        <v>0</v>
      </c>
      <c r="L28" s="37">
        <f t="shared" si="6"/>
        <v>0</v>
      </c>
      <c r="M28" s="37">
        <f t="shared" si="6"/>
        <v>0</v>
      </c>
      <c r="N28" s="52">
        <f t="shared" si="6"/>
        <v>0</v>
      </c>
    </row>
    <row r="29" spans="1:14" s="10" customFormat="1" ht="63.6" hidden="1" customHeight="1" x14ac:dyDescent="0.2">
      <c r="A29" s="30" t="s">
        <v>156</v>
      </c>
      <c r="B29" s="31" t="s">
        <v>284</v>
      </c>
      <c r="C29" s="31"/>
      <c r="D29" s="31" t="s">
        <v>288</v>
      </c>
      <c r="E29" s="31" t="s">
        <v>116</v>
      </c>
      <c r="F29" s="31" t="s">
        <v>124</v>
      </c>
      <c r="G29" s="29">
        <f t="shared" si="2"/>
        <v>0</v>
      </c>
      <c r="H29" s="29"/>
      <c r="I29" s="29"/>
      <c r="J29" s="29"/>
      <c r="K29" s="29"/>
      <c r="L29" s="29"/>
      <c r="M29" s="29"/>
      <c r="N29" s="50"/>
    </row>
    <row r="30" spans="1:14" s="10" customFormat="1" ht="52.9" hidden="1" customHeight="1" x14ac:dyDescent="0.2">
      <c r="A30" s="30" t="s">
        <v>157</v>
      </c>
      <c r="B30" s="31" t="s">
        <v>284</v>
      </c>
      <c r="C30" s="31"/>
      <c r="D30" s="31" t="s">
        <v>288</v>
      </c>
      <c r="E30" s="31" t="s">
        <v>116</v>
      </c>
      <c r="F30" s="31" t="s">
        <v>125</v>
      </c>
      <c r="G30" s="29">
        <f t="shared" si="2"/>
        <v>0</v>
      </c>
      <c r="H30" s="29"/>
      <c r="I30" s="29"/>
      <c r="J30" s="29"/>
      <c r="K30" s="29"/>
      <c r="L30" s="29"/>
      <c r="M30" s="29"/>
      <c r="N30" s="50"/>
    </row>
    <row r="31" spans="1:14" s="10" customFormat="1" ht="68.45" hidden="1" customHeight="1" x14ac:dyDescent="0.2">
      <c r="A31" s="30" t="s">
        <v>158</v>
      </c>
      <c r="B31" s="31" t="s">
        <v>284</v>
      </c>
      <c r="C31" s="31"/>
      <c r="D31" s="31" t="s">
        <v>288</v>
      </c>
      <c r="E31" s="31" t="s">
        <v>116</v>
      </c>
      <c r="F31" s="31" t="s">
        <v>145</v>
      </c>
      <c r="G31" s="29">
        <f t="shared" si="2"/>
        <v>0</v>
      </c>
      <c r="H31" s="29"/>
      <c r="I31" s="29"/>
      <c r="J31" s="29"/>
      <c r="K31" s="29"/>
      <c r="L31" s="29"/>
      <c r="M31" s="29"/>
      <c r="N31" s="50"/>
    </row>
    <row r="32" spans="1:14" s="10" customFormat="1" ht="34.15" hidden="1" customHeight="1" x14ac:dyDescent="0.2">
      <c r="A32" s="30" t="s">
        <v>159</v>
      </c>
      <c r="B32" s="31" t="s">
        <v>284</v>
      </c>
      <c r="C32" s="31"/>
      <c r="D32" s="31" t="s">
        <v>288</v>
      </c>
      <c r="E32" s="31" t="s">
        <v>116</v>
      </c>
      <c r="F32" s="31" t="s">
        <v>146</v>
      </c>
      <c r="G32" s="29">
        <f t="shared" si="2"/>
        <v>0</v>
      </c>
      <c r="H32" s="29"/>
      <c r="I32" s="29"/>
      <c r="J32" s="29"/>
      <c r="K32" s="29"/>
      <c r="L32" s="29"/>
      <c r="M32" s="29"/>
      <c r="N32" s="50"/>
    </row>
    <row r="33" spans="1:14" s="13" customFormat="1" ht="47.45" hidden="1" customHeight="1" x14ac:dyDescent="0.2">
      <c r="A33" s="38" t="s">
        <v>160</v>
      </c>
      <c r="B33" s="36" t="s">
        <v>284</v>
      </c>
      <c r="C33" s="36"/>
      <c r="D33" s="36" t="s">
        <v>18</v>
      </c>
      <c r="E33" s="39" t="s">
        <v>8</v>
      </c>
      <c r="F33" s="39" t="s">
        <v>8</v>
      </c>
      <c r="G33" s="37">
        <f t="shared" si="2"/>
        <v>0</v>
      </c>
      <c r="H33" s="37">
        <f t="shared" ref="H33:N33" si="7">H34</f>
        <v>0</v>
      </c>
      <c r="I33" s="37">
        <f t="shared" si="7"/>
        <v>0</v>
      </c>
      <c r="J33" s="37">
        <f t="shared" si="7"/>
        <v>0</v>
      </c>
      <c r="K33" s="37">
        <f t="shared" si="7"/>
        <v>0</v>
      </c>
      <c r="L33" s="37">
        <f t="shared" si="7"/>
        <v>0</v>
      </c>
      <c r="M33" s="37">
        <f t="shared" si="7"/>
        <v>0</v>
      </c>
      <c r="N33" s="52">
        <f t="shared" si="7"/>
        <v>0</v>
      </c>
    </row>
    <row r="34" spans="1:14" s="10" customFormat="1" ht="55.15" hidden="1" customHeight="1" x14ac:dyDescent="0.2">
      <c r="A34" s="30" t="s">
        <v>161</v>
      </c>
      <c r="B34" s="31" t="s">
        <v>284</v>
      </c>
      <c r="C34" s="31"/>
      <c r="D34" s="31" t="s">
        <v>288</v>
      </c>
      <c r="E34" s="31" t="s">
        <v>116</v>
      </c>
      <c r="F34" s="31" t="s">
        <v>126</v>
      </c>
      <c r="G34" s="29">
        <f t="shared" si="2"/>
        <v>0</v>
      </c>
      <c r="H34" s="29"/>
      <c r="I34" s="29"/>
      <c r="J34" s="29"/>
      <c r="K34" s="29"/>
      <c r="L34" s="29"/>
      <c r="M34" s="29"/>
      <c r="N34" s="50"/>
    </row>
    <row r="35" spans="1:14" s="13" customFormat="1" ht="31.9" hidden="1" customHeight="1" x14ac:dyDescent="0.2">
      <c r="A35" s="38" t="s">
        <v>162</v>
      </c>
      <c r="B35" s="36" t="s">
        <v>284</v>
      </c>
      <c r="C35" s="36"/>
      <c r="D35" s="36" t="s">
        <v>18</v>
      </c>
      <c r="E35" s="39" t="s">
        <v>8</v>
      </c>
      <c r="F35" s="39" t="s">
        <v>8</v>
      </c>
      <c r="G35" s="37">
        <f t="shared" si="2"/>
        <v>0</v>
      </c>
      <c r="H35" s="37">
        <f t="shared" ref="H35:N35" si="8">H36</f>
        <v>0</v>
      </c>
      <c r="I35" s="37">
        <f t="shared" si="8"/>
        <v>0</v>
      </c>
      <c r="J35" s="37">
        <f t="shared" si="8"/>
        <v>0</v>
      </c>
      <c r="K35" s="37">
        <f t="shared" si="8"/>
        <v>0</v>
      </c>
      <c r="L35" s="37">
        <f t="shared" si="8"/>
        <v>0</v>
      </c>
      <c r="M35" s="37">
        <f t="shared" si="8"/>
        <v>0</v>
      </c>
      <c r="N35" s="52">
        <f t="shared" si="8"/>
        <v>0</v>
      </c>
    </row>
    <row r="36" spans="1:14" s="10" customFormat="1" ht="41.45" hidden="1" customHeight="1" x14ac:dyDescent="0.2">
      <c r="A36" s="30" t="s">
        <v>163</v>
      </c>
      <c r="B36" s="31" t="s">
        <v>284</v>
      </c>
      <c r="C36" s="31"/>
      <c r="D36" s="31" t="s">
        <v>288</v>
      </c>
      <c r="E36" s="31" t="s">
        <v>116</v>
      </c>
      <c r="F36" s="31" t="s">
        <v>127</v>
      </c>
      <c r="G36" s="29">
        <f t="shared" si="2"/>
        <v>0</v>
      </c>
      <c r="H36" s="29"/>
      <c r="I36" s="29"/>
      <c r="J36" s="29"/>
      <c r="K36" s="29"/>
      <c r="L36" s="29"/>
      <c r="M36" s="29"/>
      <c r="N36" s="50"/>
    </row>
    <row r="37" spans="1:14" s="11" customFormat="1" ht="100.15" customHeight="1" x14ac:dyDescent="0.2">
      <c r="A37" s="41" t="s">
        <v>129</v>
      </c>
      <c r="B37" s="35" t="s">
        <v>284</v>
      </c>
      <c r="C37" s="33" t="s">
        <v>8</v>
      </c>
      <c r="D37" s="33" t="s">
        <v>8</v>
      </c>
      <c r="E37" s="35" t="s">
        <v>130</v>
      </c>
      <c r="F37" s="33" t="s">
        <v>8</v>
      </c>
      <c r="G37" s="40">
        <f t="shared" si="2"/>
        <v>0</v>
      </c>
      <c r="H37" s="40">
        <f t="shared" ref="H37:N37" si="9">H38+H39</f>
        <v>0</v>
      </c>
      <c r="I37" s="40">
        <f t="shared" si="9"/>
        <v>0</v>
      </c>
      <c r="J37" s="40">
        <f t="shared" si="9"/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51">
        <f t="shared" si="9"/>
        <v>0</v>
      </c>
    </row>
    <row r="38" spans="1:14" s="10" customFormat="1" ht="30" customHeight="1" x14ac:dyDescent="0.2">
      <c r="A38" s="30" t="s">
        <v>19</v>
      </c>
      <c r="B38" s="31" t="s">
        <v>284</v>
      </c>
      <c r="C38" s="31"/>
      <c r="D38" s="31" t="s">
        <v>284</v>
      </c>
      <c r="E38" s="31" t="s">
        <v>130</v>
      </c>
      <c r="F38" s="32" t="s">
        <v>8</v>
      </c>
      <c r="G38" s="29">
        <f t="shared" si="2"/>
        <v>0</v>
      </c>
      <c r="H38" s="29"/>
      <c r="I38" s="29"/>
      <c r="J38" s="29"/>
      <c r="K38" s="29"/>
      <c r="L38" s="29"/>
      <c r="M38" s="29"/>
      <c r="N38" s="50"/>
    </row>
    <row r="39" spans="1:14" s="10" customFormat="1" ht="30" customHeight="1" x14ac:dyDescent="0.2">
      <c r="A39" s="30" t="s">
        <v>44</v>
      </c>
      <c r="B39" s="31" t="s">
        <v>284</v>
      </c>
      <c r="C39" s="31"/>
      <c r="D39" s="31" t="s">
        <v>288</v>
      </c>
      <c r="E39" s="31" t="s">
        <v>130</v>
      </c>
      <c r="F39" s="32" t="s">
        <v>8</v>
      </c>
      <c r="G39" s="29">
        <f t="shared" si="2"/>
        <v>0</v>
      </c>
      <c r="H39" s="29"/>
      <c r="I39" s="29"/>
      <c r="J39" s="29"/>
      <c r="K39" s="29"/>
      <c r="L39" s="29"/>
      <c r="M39" s="29"/>
      <c r="N39" s="50"/>
    </row>
    <row r="40" spans="1:14" s="11" customFormat="1" ht="30" customHeight="1" x14ac:dyDescent="0.2">
      <c r="A40" s="41" t="s">
        <v>131</v>
      </c>
      <c r="B40" s="33" t="s">
        <v>8</v>
      </c>
      <c r="C40" s="33" t="s">
        <v>8</v>
      </c>
      <c r="D40" s="33" t="s">
        <v>8</v>
      </c>
      <c r="E40" s="33" t="s">
        <v>8</v>
      </c>
      <c r="F40" s="33" t="s">
        <v>8</v>
      </c>
      <c r="G40" s="40">
        <f t="shared" si="2"/>
        <v>0</v>
      </c>
      <c r="H40" s="40">
        <f t="shared" ref="H40:N40" si="10">SUM(H41:H45)</f>
        <v>0</v>
      </c>
      <c r="I40" s="40">
        <f t="shared" si="10"/>
        <v>0</v>
      </c>
      <c r="J40" s="40">
        <f t="shared" si="10"/>
        <v>0</v>
      </c>
      <c r="K40" s="40">
        <f t="shared" si="10"/>
        <v>0</v>
      </c>
      <c r="L40" s="40">
        <f t="shared" si="10"/>
        <v>0</v>
      </c>
      <c r="M40" s="40">
        <f t="shared" si="10"/>
        <v>0</v>
      </c>
      <c r="N40" s="51">
        <f t="shared" si="10"/>
        <v>0</v>
      </c>
    </row>
    <row r="41" spans="1:14" s="11" customFormat="1" ht="30" customHeight="1" x14ac:dyDescent="0.2">
      <c r="A41" s="30" t="s">
        <v>135</v>
      </c>
      <c r="B41" s="31" t="s">
        <v>284</v>
      </c>
      <c r="C41" s="31"/>
      <c r="D41" s="31" t="s">
        <v>284</v>
      </c>
      <c r="E41" s="31" t="s">
        <v>132</v>
      </c>
      <c r="F41" s="32" t="s">
        <v>8</v>
      </c>
      <c r="G41" s="29">
        <f t="shared" si="2"/>
        <v>0</v>
      </c>
      <c r="H41" s="40"/>
      <c r="I41" s="40"/>
      <c r="J41" s="40"/>
      <c r="K41" s="29"/>
      <c r="L41" s="29"/>
      <c r="M41" s="29"/>
      <c r="N41" s="50"/>
    </row>
    <row r="42" spans="1:14" s="11" customFormat="1" ht="30" customHeight="1" x14ac:dyDescent="0.2">
      <c r="A42" s="30" t="s">
        <v>135</v>
      </c>
      <c r="B42" s="31" t="s">
        <v>284</v>
      </c>
      <c r="C42" s="31"/>
      <c r="D42" s="31" t="s">
        <v>304</v>
      </c>
      <c r="E42" s="31" t="s">
        <v>132</v>
      </c>
      <c r="F42" s="32" t="s">
        <v>8</v>
      </c>
      <c r="G42" s="29">
        <f t="shared" si="2"/>
        <v>0</v>
      </c>
      <c r="H42" s="40"/>
      <c r="I42" s="40"/>
      <c r="J42" s="40"/>
      <c r="K42" s="29"/>
      <c r="L42" s="29"/>
      <c r="M42" s="29"/>
      <c r="N42" s="50"/>
    </row>
    <row r="43" spans="1:14" s="11" customFormat="1" ht="30" customHeight="1" x14ac:dyDescent="0.2">
      <c r="A43" s="30" t="s">
        <v>135</v>
      </c>
      <c r="B43" s="31" t="s">
        <v>284</v>
      </c>
      <c r="C43" s="31"/>
      <c r="D43" s="31" t="s">
        <v>305</v>
      </c>
      <c r="E43" s="31" t="s">
        <v>132</v>
      </c>
      <c r="F43" s="32" t="s">
        <v>8</v>
      </c>
      <c r="G43" s="29">
        <f t="shared" si="2"/>
        <v>0</v>
      </c>
      <c r="H43" s="40"/>
      <c r="I43" s="40"/>
      <c r="J43" s="40"/>
      <c r="K43" s="29"/>
      <c r="L43" s="54"/>
      <c r="M43" s="29"/>
      <c r="N43" s="50"/>
    </row>
    <row r="44" spans="1:14" s="11" customFormat="1" ht="30" customHeight="1" x14ac:dyDescent="0.2">
      <c r="A44" s="30" t="s">
        <v>135</v>
      </c>
      <c r="B44" s="31" t="s">
        <v>284</v>
      </c>
      <c r="C44" s="31"/>
      <c r="D44" s="31" t="s">
        <v>306</v>
      </c>
      <c r="E44" s="31" t="s">
        <v>132</v>
      </c>
      <c r="F44" s="32" t="s">
        <v>8</v>
      </c>
      <c r="G44" s="29">
        <f t="shared" si="2"/>
        <v>0</v>
      </c>
      <c r="H44" s="40"/>
      <c r="I44" s="40"/>
      <c r="J44" s="40"/>
      <c r="K44" s="29"/>
      <c r="L44" s="29"/>
      <c r="M44" s="29"/>
      <c r="N44" s="50"/>
    </row>
    <row r="45" spans="1:14" s="11" customFormat="1" ht="30" customHeight="1" x14ac:dyDescent="0.2">
      <c r="A45" s="30" t="s">
        <v>134</v>
      </c>
      <c r="B45" s="31" t="s">
        <v>284</v>
      </c>
      <c r="C45" s="31"/>
      <c r="D45" s="31" t="s">
        <v>288</v>
      </c>
      <c r="E45" s="31" t="s">
        <v>133</v>
      </c>
      <c r="F45" s="32" t="s">
        <v>8</v>
      </c>
      <c r="G45" s="29">
        <f t="shared" si="2"/>
        <v>0</v>
      </c>
      <c r="H45" s="40"/>
      <c r="I45" s="40"/>
      <c r="J45" s="40"/>
      <c r="K45" s="29"/>
      <c r="L45" s="29"/>
      <c r="M45" s="29"/>
      <c r="N45" s="50"/>
    </row>
    <row r="46" spans="1:14" s="11" customFormat="1" ht="21" customHeight="1" x14ac:dyDescent="0.2">
      <c r="A46" s="41" t="s">
        <v>128</v>
      </c>
      <c r="B46" s="35" t="s">
        <v>285</v>
      </c>
      <c r="C46" s="35"/>
      <c r="D46" s="35" t="s">
        <v>20</v>
      </c>
      <c r="E46" s="33" t="s">
        <v>8</v>
      </c>
      <c r="F46" s="33" t="s">
        <v>8</v>
      </c>
      <c r="G46" s="40">
        <f>H46+J46+K46+L46</f>
        <v>4893051.5</v>
      </c>
      <c r="H46" s="40">
        <f>SUM(H47:H64)</f>
        <v>0</v>
      </c>
      <c r="I46" s="40">
        <f>SUM(I47:I64)</f>
        <v>0</v>
      </c>
      <c r="J46" s="40">
        <f>SUM(J47:J64)</f>
        <v>4893051.5</v>
      </c>
      <c r="K46" s="40">
        <f>SUM(K47:K63)</f>
        <v>0</v>
      </c>
      <c r="L46" s="40">
        <f>SUM(L47:L64)</f>
        <v>0</v>
      </c>
      <c r="M46" s="40">
        <f>SUM(M47:M64)</f>
        <v>0</v>
      </c>
      <c r="N46" s="51">
        <f>SUM(N47:N64)</f>
        <v>0</v>
      </c>
    </row>
    <row r="47" spans="1:14" s="10" customFormat="1" ht="38.450000000000003" customHeight="1" x14ac:dyDescent="0.2">
      <c r="A47" s="30" t="s">
        <v>186</v>
      </c>
      <c r="B47" s="31" t="s">
        <v>286</v>
      </c>
      <c r="C47" s="31"/>
      <c r="D47" s="31" t="s">
        <v>287</v>
      </c>
      <c r="E47" s="32" t="s">
        <v>8</v>
      </c>
      <c r="F47" s="32"/>
      <c r="G47" s="29">
        <f>H47+J47+K47+L47</f>
        <v>0</v>
      </c>
      <c r="H47" s="29"/>
      <c r="I47" s="29"/>
      <c r="J47" s="29"/>
      <c r="K47" s="29"/>
      <c r="L47" s="29"/>
      <c r="M47" s="29"/>
      <c r="N47" s="50"/>
    </row>
    <row r="48" spans="1:14" s="10" customFormat="1" ht="99" customHeight="1" x14ac:dyDescent="0.2">
      <c r="A48" s="30" t="s">
        <v>335</v>
      </c>
      <c r="B48" s="31"/>
      <c r="C48" s="31"/>
      <c r="D48" s="31" t="s">
        <v>287</v>
      </c>
      <c r="E48" s="32" t="s">
        <v>8</v>
      </c>
      <c r="F48" s="32" t="s">
        <v>336</v>
      </c>
      <c r="G48" s="29">
        <f t="shared" si="2"/>
        <v>0</v>
      </c>
      <c r="H48" s="29"/>
      <c r="I48" s="29"/>
      <c r="J48" s="29"/>
      <c r="K48" s="29"/>
      <c r="L48" s="29"/>
      <c r="M48" s="29"/>
      <c r="N48" s="50"/>
    </row>
    <row r="49" spans="1:14" s="10" customFormat="1" ht="186" customHeight="1" x14ac:dyDescent="0.2">
      <c r="A49" s="30" t="s">
        <v>338</v>
      </c>
      <c r="B49" s="31"/>
      <c r="C49" s="31"/>
      <c r="D49" s="31" t="s">
        <v>287</v>
      </c>
      <c r="E49" s="32" t="s">
        <v>8</v>
      </c>
      <c r="F49" s="32" t="s">
        <v>337</v>
      </c>
      <c r="G49" s="29">
        <f t="shared" ref="G49:G57" si="11">H49+J49+K49+L49</f>
        <v>441000</v>
      </c>
      <c r="H49" s="29"/>
      <c r="I49" s="29"/>
      <c r="J49" s="29">
        <v>441000</v>
      </c>
      <c r="K49" s="29"/>
      <c r="L49" s="29"/>
      <c r="M49" s="29"/>
      <c r="N49" s="50"/>
    </row>
    <row r="50" spans="1:14" s="10" customFormat="1" ht="130.5" customHeight="1" x14ac:dyDescent="0.2">
      <c r="A50" s="30" t="s">
        <v>340</v>
      </c>
      <c r="B50" s="31"/>
      <c r="C50" s="31"/>
      <c r="D50" s="31" t="s">
        <v>287</v>
      </c>
      <c r="E50" s="32" t="s">
        <v>8</v>
      </c>
      <c r="F50" s="32" t="s">
        <v>339</v>
      </c>
      <c r="G50" s="29">
        <f t="shared" si="11"/>
        <v>110250</v>
      </c>
      <c r="H50" s="29"/>
      <c r="I50" s="29"/>
      <c r="J50" s="29">
        <v>110250</v>
      </c>
      <c r="K50" s="29"/>
      <c r="L50" s="29"/>
      <c r="M50" s="29"/>
      <c r="N50" s="50"/>
    </row>
    <row r="51" spans="1:14" s="10" customFormat="1" ht="130.5" customHeight="1" x14ac:dyDescent="0.2">
      <c r="A51" s="30" t="s">
        <v>341</v>
      </c>
      <c r="B51" s="31"/>
      <c r="C51" s="31"/>
      <c r="D51" s="31" t="s">
        <v>287</v>
      </c>
      <c r="E51" s="32" t="s">
        <v>8</v>
      </c>
      <c r="F51" s="32" t="s">
        <v>342</v>
      </c>
      <c r="G51" s="29">
        <f t="shared" si="11"/>
        <v>5000</v>
      </c>
      <c r="H51" s="29"/>
      <c r="I51" s="29"/>
      <c r="J51" s="29">
        <v>5000</v>
      </c>
      <c r="K51" s="29"/>
      <c r="L51" s="29"/>
      <c r="M51" s="29"/>
      <c r="N51" s="50"/>
    </row>
    <row r="52" spans="1:14" s="10" customFormat="1" ht="240" customHeight="1" x14ac:dyDescent="0.2">
      <c r="A52" s="30" t="s">
        <v>343</v>
      </c>
      <c r="B52" s="31"/>
      <c r="C52" s="31"/>
      <c r="D52" s="31" t="s">
        <v>287</v>
      </c>
      <c r="E52" s="32" t="s">
        <v>8</v>
      </c>
      <c r="F52" s="32" t="s">
        <v>344</v>
      </c>
      <c r="G52" s="29">
        <f t="shared" si="11"/>
        <v>3547381.5</v>
      </c>
      <c r="H52" s="29"/>
      <c r="I52" s="29"/>
      <c r="J52" s="29">
        <v>3547381.5</v>
      </c>
      <c r="K52" s="29"/>
      <c r="L52" s="29"/>
      <c r="M52" s="29"/>
      <c r="N52" s="50"/>
    </row>
    <row r="53" spans="1:14" s="10" customFormat="1" ht="95.25" customHeight="1" x14ac:dyDescent="0.2">
      <c r="A53" s="30" t="s">
        <v>345</v>
      </c>
      <c r="B53" s="31"/>
      <c r="C53" s="31"/>
      <c r="D53" s="31" t="s">
        <v>287</v>
      </c>
      <c r="E53" s="32" t="s">
        <v>8</v>
      </c>
      <c r="F53" s="32" t="s">
        <v>346</v>
      </c>
      <c r="G53" s="29">
        <f t="shared" si="11"/>
        <v>679260</v>
      </c>
      <c r="H53" s="29"/>
      <c r="I53" s="29"/>
      <c r="J53" s="29">
        <v>679260</v>
      </c>
      <c r="K53" s="29"/>
      <c r="L53" s="29"/>
      <c r="M53" s="29"/>
      <c r="N53" s="50"/>
    </row>
    <row r="54" spans="1:14" s="10" customFormat="1" ht="108.75" customHeight="1" x14ac:dyDescent="0.2">
      <c r="A54" s="30" t="s">
        <v>347</v>
      </c>
      <c r="B54" s="31"/>
      <c r="C54" s="31"/>
      <c r="D54" s="31" t="s">
        <v>287</v>
      </c>
      <c r="E54" s="32" t="s">
        <v>8</v>
      </c>
      <c r="F54" s="32" t="s">
        <v>348</v>
      </c>
      <c r="G54" s="29">
        <f t="shared" si="11"/>
        <v>0</v>
      </c>
      <c r="H54" s="29"/>
      <c r="I54" s="29"/>
      <c r="J54" s="29"/>
      <c r="K54" s="29"/>
      <c r="L54" s="29"/>
      <c r="M54" s="29"/>
      <c r="N54" s="50"/>
    </row>
    <row r="55" spans="1:14" s="10" customFormat="1" ht="379.5" customHeight="1" x14ac:dyDescent="0.2">
      <c r="A55" s="30" t="s">
        <v>349</v>
      </c>
      <c r="B55" s="31"/>
      <c r="C55" s="31"/>
      <c r="D55" s="31" t="s">
        <v>287</v>
      </c>
      <c r="E55" s="32" t="s">
        <v>8</v>
      </c>
      <c r="F55" s="32" t="s">
        <v>350</v>
      </c>
      <c r="G55" s="29">
        <f t="shared" si="11"/>
        <v>0</v>
      </c>
      <c r="H55" s="29"/>
      <c r="I55" s="29"/>
      <c r="J55" s="29"/>
      <c r="K55" s="29"/>
      <c r="L55" s="29"/>
      <c r="M55" s="29"/>
      <c r="N55" s="50"/>
    </row>
    <row r="56" spans="1:14" s="10" customFormat="1" ht="313.5" customHeight="1" x14ac:dyDescent="0.2">
      <c r="A56" s="30" t="s">
        <v>351</v>
      </c>
      <c r="B56" s="31"/>
      <c r="C56" s="31"/>
      <c r="D56" s="31" t="s">
        <v>287</v>
      </c>
      <c r="E56" s="32" t="s">
        <v>8</v>
      </c>
      <c r="F56" s="32" t="s">
        <v>352</v>
      </c>
      <c r="G56" s="29">
        <f t="shared" si="11"/>
        <v>110160</v>
      </c>
      <c r="H56" s="29"/>
      <c r="I56" s="29"/>
      <c r="J56" s="29">
        <v>110160</v>
      </c>
      <c r="K56" s="29"/>
      <c r="L56" s="29"/>
      <c r="M56" s="29"/>
      <c r="N56" s="50"/>
    </row>
    <row r="57" spans="1:14" s="10" customFormat="1" ht="219" customHeight="1" x14ac:dyDescent="0.2">
      <c r="A57" s="30" t="s">
        <v>353</v>
      </c>
      <c r="B57" s="31"/>
      <c r="C57" s="31"/>
      <c r="D57" s="31" t="s">
        <v>287</v>
      </c>
      <c r="E57" s="32" t="s">
        <v>8</v>
      </c>
      <c r="F57" s="32" t="s">
        <v>354</v>
      </c>
      <c r="G57" s="29">
        <f t="shared" si="11"/>
        <v>0</v>
      </c>
      <c r="H57" s="29"/>
      <c r="I57" s="29"/>
      <c r="J57" s="54"/>
      <c r="K57" s="29"/>
      <c r="L57" s="29"/>
      <c r="M57" s="29"/>
      <c r="N57" s="50"/>
    </row>
    <row r="58" spans="1:14" s="10" customFormat="1" ht="135.75" customHeight="1" x14ac:dyDescent="0.2">
      <c r="A58" s="30" t="s">
        <v>378</v>
      </c>
      <c r="B58" s="31"/>
      <c r="C58" s="31"/>
      <c r="D58" s="31" t="s">
        <v>287</v>
      </c>
      <c r="E58" s="32" t="s">
        <v>8</v>
      </c>
      <c r="F58" s="32" t="s">
        <v>377</v>
      </c>
      <c r="G58" s="29">
        <f t="shared" ref="G58" si="12">H58+J58+K58+L58</f>
        <v>0</v>
      </c>
      <c r="H58" s="29"/>
      <c r="I58" s="29"/>
      <c r="J58" s="54"/>
      <c r="K58" s="29"/>
      <c r="L58" s="29"/>
      <c r="M58" s="29"/>
      <c r="N58" s="50"/>
    </row>
    <row r="59" spans="1:14" s="10" customFormat="1" ht="148.5" customHeight="1" x14ac:dyDescent="0.2">
      <c r="A59" s="30" t="s">
        <v>374</v>
      </c>
      <c r="B59" s="31"/>
      <c r="C59" s="31"/>
      <c r="D59" s="31" t="s">
        <v>287</v>
      </c>
      <c r="E59" s="32" t="s">
        <v>8</v>
      </c>
      <c r="F59" s="32" t="s">
        <v>371</v>
      </c>
      <c r="G59" s="29">
        <f t="shared" ref="G59" si="13">H59+J59+K59+L59</f>
        <v>0</v>
      </c>
      <c r="H59" s="29"/>
      <c r="I59" s="29"/>
      <c r="J59" s="29"/>
      <c r="K59" s="29"/>
      <c r="L59" s="29"/>
      <c r="M59" s="29"/>
      <c r="N59" s="50"/>
    </row>
    <row r="60" spans="1:14" s="10" customFormat="1" ht="156.75" customHeight="1" x14ac:dyDescent="0.2">
      <c r="A60" s="30" t="s">
        <v>375</v>
      </c>
      <c r="B60" s="31"/>
      <c r="C60" s="31"/>
      <c r="D60" s="31" t="s">
        <v>287</v>
      </c>
      <c r="E60" s="32" t="s">
        <v>8</v>
      </c>
      <c r="F60" s="32" t="s">
        <v>372</v>
      </c>
      <c r="G60" s="29">
        <f t="shared" ref="G60:G61" si="14">H60+J60+K60+L60</f>
        <v>0</v>
      </c>
      <c r="H60" s="29"/>
      <c r="I60" s="29"/>
      <c r="J60" s="29"/>
      <c r="K60" s="29"/>
      <c r="L60" s="29"/>
      <c r="M60" s="29"/>
      <c r="N60" s="50"/>
    </row>
    <row r="61" spans="1:14" s="10" customFormat="1" ht="172.5" customHeight="1" x14ac:dyDescent="0.2">
      <c r="A61" s="30" t="s">
        <v>380</v>
      </c>
      <c r="B61" s="31"/>
      <c r="C61" s="31"/>
      <c r="D61" s="31" t="s">
        <v>287</v>
      </c>
      <c r="E61" s="32" t="s">
        <v>8</v>
      </c>
      <c r="F61" s="32" t="s">
        <v>379</v>
      </c>
      <c r="G61" s="29">
        <f t="shared" si="14"/>
        <v>0</v>
      </c>
      <c r="H61" s="29"/>
      <c r="I61" s="29"/>
      <c r="J61" s="29"/>
      <c r="K61" s="29"/>
      <c r="L61" s="29"/>
      <c r="M61" s="29"/>
      <c r="N61" s="50"/>
    </row>
    <row r="62" spans="1:14" s="10" customFormat="1" ht="139.5" customHeight="1" x14ac:dyDescent="0.2">
      <c r="A62" s="30" t="s">
        <v>376</v>
      </c>
      <c r="B62" s="31"/>
      <c r="C62" s="31"/>
      <c r="D62" s="31" t="s">
        <v>287</v>
      </c>
      <c r="E62" s="32" t="s">
        <v>8</v>
      </c>
      <c r="F62" s="32" t="s">
        <v>373</v>
      </c>
      <c r="G62" s="29">
        <f t="shared" ref="G62" si="15">H62+J62+K62+L62</f>
        <v>0</v>
      </c>
      <c r="H62" s="29"/>
      <c r="I62" s="29"/>
      <c r="J62" s="29"/>
      <c r="K62" s="29"/>
      <c r="L62" s="29"/>
      <c r="M62" s="29"/>
      <c r="N62" s="50"/>
    </row>
    <row r="63" spans="1:14" s="10" customFormat="1" ht="21" customHeight="1" x14ac:dyDescent="0.2">
      <c r="A63" s="30"/>
      <c r="B63" s="31"/>
      <c r="C63" s="31"/>
      <c r="D63" s="31"/>
      <c r="E63" s="32" t="s">
        <v>8</v>
      </c>
      <c r="F63" s="32"/>
      <c r="G63" s="29">
        <f t="shared" si="2"/>
        <v>0</v>
      </c>
      <c r="H63" s="29"/>
      <c r="I63" s="29"/>
      <c r="J63" s="29"/>
      <c r="K63" s="29"/>
      <c r="L63" s="29"/>
      <c r="M63" s="29"/>
      <c r="N63" s="50"/>
    </row>
    <row r="64" spans="1:14" s="11" customFormat="1" ht="30" customHeight="1" x14ac:dyDescent="0.2">
      <c r="A64" s="41" t="s">
        <v>136</v>
      </c>
      <c r="B64" s="35" t="s">
        <v>286</v>
      </c>
      <c r="C64" s="35"/>
      <c r="D64" s="35" t="s">
        <v>307</v>
      </c>
      <c r="E64" s="33" t="s">
        <v>8</v>
      </c>
      <c r="F64" s="35"/>
      <c r="G64" s="40">
        <f>H64+J64+K64+L64</f>
        <v>0</v>
      </c>
      <c r="H64" s="40"/>
      <c r="I64" s="40"/>
      <c r="J64" s="40"/>
      <c r="K64" s="40"/>
      <c r="L64" s="40"/>
      <c r="M64" s="40"/>
      <c r="N64" s="51"/>
    </row>
    <row r="65" spans="1:14" s="11" customFormat="1" ht="30" customHeight="1" x14ac:dyDescent="0.2">
      <c r="A65" s="41" t="s">
        <v>45</v>
      </c>
      <c r="B65" s="35" t="s">
        <v>289</v>
      </c>
      <c r="C65" s="33" t="s">
        <v>8</v>
      </c>
      <c r="D65" s="33" t="s">
        <v>8</v>
      </c>
      <c r="E65" s="33" t="s">
        <v>8</v>
      </c>
      <c r="F65" s="33" t="s">
        <v>8</v>
      </c>
      <c r="G65" s="40">
        <f>H65+J65+K65+L65</f>
        <v>109279661.5</v>
      </c>
      <c r="H65" s="40">
        <f>H66+H77+H80+H85</f>
        <v>104386610</v>
      </c>
      <c r="I65" s="40">
        <f>I66+I77+I80+I85</f>
        <v>0</v>
      </c>
      <c r="J65" s="40">
        <f>J66+J77+J80+J85</f>
        <v>4893051.5</v>
      </c>
      <c r="K65" s="40"/>
      <c r="L65" s="40">
        <f>L66+L77+L80+L85</f>
        <v>0</v>
      </c>
      <c r="M65" s="40">
        <f>M66+M77+M80+M85</f>
        <v>0</v>
      </c>
      <c r="N65" s="51">
        <f>N66+N77+N80+N85</f>
        <v>0</v>
      </c>
    </row>
    <row r="66" spans="1:14" s="48" customFormat="1" ht="45" customHeight="1" x14ac:dyDescent="0.2">
      <c r="A66" s="44" t="s">
        <v>310</v>
      </c>
      <c r="B66" s="45" t="s">
        <v>309</v>
      </c>
      <c r="C66" s="45" t="s">
        <v>281</v>
      </c>
      <c r="D66" s="46" t="s">
        <v>8</v>
      </c>
      <c r="E66" s="46"/>
      <c r="F66" s="46"/>
      <c r="G66" s="47">
        <f t="shared" si="2"/>
        <v>72780420</v>
      </c>
      <c r="H66" s="47">
        <f>SUM(H67:H76)</f>
        <v>72101160</v>
      </c>
      <c r="I66" s="47">
        <f t="shared" ref="I66:N66" si="16">SUM(I71:I76)</f>
        <v>0</v>
      </c>
      <c r="J66" s="47">
        <f t="shared" si="16"/>
        <v>679260</v>
      </c>
      <c r="K66" s="47">
        <f t="shared" si="16"/>
        <v>0</v>
      </c>
      <c r="L66" s="47">
        <f t="shared" si="16"/>
        <v>0</v>
      </c>
      <c r="M66" s="47">
        <f t="shared" si="16"/>
        <v>0</v>
      </c>
      <c r="N66" s="53">
        <f t="shared" si="16"/>
        <v>0</v>
      </c>
    </row>
    <row r="67" spans="1:14" s="10" customFormat="1" ht="30" customHeight="1" x14ac:dyDescent="0.2">
      <c r="A67" s="30" t="s">
        <v>137</v>
      </c>
      <c r="B67" s="31" t="s">
        <v>21</v>
      </c>
      <c r="C67" s="31" t="s">
        <v>300</v>
      </c>
      <c r="D67" s="31" t="s">
        <v>21</v>
      </c>
      <c r="E67" s="32" t="s">
        <v>355</v>
      </c>
      <c r="F67" s="32" t="s">
        <v>122</v>
      </c>
      <c r="G67" s="29">
        <f t="shared" ref="G67:G69" si="17">H67+J67+K67+L67</f>
        <v>42091890</v>
      </c>
      <c r="H67" s="29">
        <f>42241890-150000</f>
        <v>42091890</v>
      </c>
      <c r="I67" s="29"/>
      <c r="J67" s="29"/>
      <c r="K67" s="29"/>
      <c r="L67" s="29"/>
      <c r="M67" s="29"/>
      <c r="N67" s="50"/>
    </row>
    <row r="68" spans="1:14" s="10" customFormat="1" ht="30" customHeight="1" x14ac:dyDescent="0.2">
      <c r="A68" s="30" t="s">
        <v>137</v>
      </c>
      <c r="B68" s="86" t="s">
        <v>21</v>
      </c>
      <c r="C68" s="86" t="s">
        <v>300</v>
      </c>
      <c r="D68" s="86" t="s">
        <v>504</v>
      </c>
      <c r="E68" s="32" t="s">
        <v>505</v>
      </c>
      <c r="F68" s="32" t="s">
        <v>122</v>
      </c>
      <c r="G68" s="29">
        <f t="shared" ref="G68" si="18">H68+J68+K68+L68</f>
        <v>150000</v>
      </c>
      <c r="H68" s="29">
        <v>150000</v>
      </c>
      <c r="I68" s="29"/>
      <c r="J68" s="29"/>
      <c r="K68" s="29"/>
      <c r="L68" s="29"/>
      <c r="M68" s="29"/>
      <c r="N68" s="50"/>
    </row>
    <row r="69" spans="1:14" s="10" customFormat="1" ht="30" customHeight="1" x14ac:dyDescent="0.2">
      <c r="A69" s="30" t="s">
        <v>137</v>
      </c>
      <c r="B69" s="31" t="s">
        <v>21</v>
      </c>
      <c r="C69" s="31" t="s">
        <v>300</v>
      </c>
      <c r="D69" s="31" t="s">
        <v>21</v>
      </c>
      <c r="E69" s="32" t="s">
        <v>355</v>
      </c>
      <c r="F69" s="32" t="s">
        <v>143</v>
      </c>
      <c r="G69" s="29">
        <f t="shared" si="17"/>
        <v>13085344</v>
      </c>
      <c r="H69" s="29">
        <f>13135344-50000</f>
        <v>13085344</v>
      </c>
      <c r="I69" s="29"/>
      <c r="J69" s="29"/>
      <c r="K69" s="29"/>
      <c r="L69" s="29"/>
      <c r="M69" s="29"/>
      <c r="N69" s="50"/>
    </row>
    <row r="70" spans="1:14" s="10" customFormat="1" ht="30" customHeight="1" x14ac:dyDescent="0.2">
      <c r="A70" s="30" t="s">
        <v>137</v>
      </c>
      <c r="B70" s="86" t="s">
        <v>21</v>
      </c>
      <c r="C70" s="86" t="s">
        <v>300</v>
      </c>
      <c r="D70" s="86" t="s">
        <v>504</v>
      </c>
      <c r="E70" s="32" t="s">
        <v>505</v>
      </c>
      <c r="F70" s="32" t="s">
        <v>143</v>
      </c>
      <c r="G70" s="29">
        <f t="shared" ref="G70" si="19">H70+J70+K70+L70</f>
        <v>50000</v>
      </c>
      <c r="H70" s="29">
        <v>50000</v>
      </c>
      <c r="I70" s="29"/>
      <c r="J70" s="29"/>
      <c r="K70" s="29"/>
      <c r="L70" s="29"/>
      <c r="M70" s="29"/>
      <c r="N70" s="50"/>
    </row>
    <row r="71" spans="1:14" s="10" customFormat="1" ht="30" customHeight="1" x14ac:dyDescent="0.2">
      <c r="A71" s="30" t="s">
        <v>137</v>
      </c>
      <c r="B71" s="31" t="s">
        <v>21</v>
      </c>
      <c r="C71" s="31" t="s">
        <v>300</v>
      </c>
      <c r="D71" s="31" t="s">
        <v>21</v>
      </c>
      <c r="E71" s="32"/>
      <c r="F71" s="32" t="s">
        <v>346</v>
      </c>
      <c r="G71" s="29">
        <f t="shared" si="2"/>
        <v>521705</v>
      </c>
      <c r="H71" s="29"/>
      <c r="I71" s="29"/>
      <c r="J71" s="29">
        <v>521705</v>
      </c>
      <c r="K71" s="29"/>
      <c r="L71" s="29"/>
      <c r="M71" s="29"/>
      <c r="N71" s="50"/>
    </row>
    <row r="72" spans="1:14" s="10" customFormat="1" ht="30" customHeight="1" x14ac:dyDescent="0.2">
      <c r="A72" s="30" t="s">
        <v>28</v>
      </c>
      <c r="B72" s="31" t="s">
        <v>21</v>
      </c>
      <c r="C72" s="31" t="s">
        <v>299</v>
      </c>
      <c r="D72" s="31" t="s">
        <v>22</v>
      </c>
      <c r="E72" s="32" t="s">
        <v>356</v>
      </c>
      <c r="F72" s="32" t="s">
        <v>123</v>
      </c>
      <c r="G72" s="29">
        <f t="shared" si="2"/>
        <v>0</v>
      </c>
      <c r="H72" s="29"/>
      <c r="I72" s="29"/>
      <c r="J72" s="29"/>
      <c r="K72" s="29"/>
      <c r="L72" s="29"/>
      <c r="M72" s="29"/>
      <c r="N72" s="50"/>
    </row>
    <row r="73" spans="1:14" s="10" customFormat="1" ht="30" customHeight="1" x14ac:dyDescent="0.2">
      <c r="A73" s="30" t="s">
        <v>317</v>
      </c>
      <c r="B73" s="31" t="s">
        <v>21</v>
      </c>
      <c r="C73" s="31" t="s">
        <v>299</v>
      </c>
      <c r="D73" s="31" t="s">
        <v>25</v>
      </c>
      <c r="E73" s="32"/>
      <c r="F73" s="32"/>
      <c r="G73" s="29">
        <f t="shared" si="2"/>
        <v>0</v>
      </c>
      <c r="H73" s="29"/>
      <c r="I73" s="29"/>
      <c r="J73" s="29"/>
      <c r="K73" s="29"/>
      <c r="L73" s="29"/>
      <c r="M73" s="29"/>
      <c r="N73" s="50"/>
    </row>
    <row r="74" spans="1:14" s="10" customFormat="1" ht="30" customHeight="1" x14ac:dyDescent="0.2">
      <c r="A74" s="30" t="s">
        <v>29</v>
      </c>
      <c r="B74" s="31" t="s">
        <v>21</v>
      </c>
      <c r="C74" s="31" t="s">
        <v>301</v>
      </c>
      <c r="D74" s="31" t="s">
        <v>23</v>
      </c>
      <c r="E74" s="32" t="s">
        <v>357</v>
      </c>
      <c r="F74" s="32" t="s">
        <v>122</v>
      </c>
      <c r="G74" s="29">
        <f t="shared" ref="G74:G75" si="20">H74+J74+K74+L74</f>
        <v>12757050</v>
      </c>
      <c r="H74" s="29">
        <f>54998940-42241890</f>
        <v>12757050</v>
      </c>
      <c r="I74" s="29"/>
      <c r="J74" s="29"/>
      <c r="K74" s="29"/>
      <c r="L74" s="29"/>
      <c r="M74" s="29"/>
      <c r="N74" s="50"/>
    </row>
    <row r="75" spans="1:14" s="10" customFormat="1" ht="30" customHeight="1" x14ac:dyDescent="0.2">
      <c r="A75" s="30" t="s">
        <v>29</v>
      </c>
      <c r="B75" s="31" t="s">
        <v>21</v>
      </c>
      <c r="C75" s="31" t="s">
        <v>301</v>
      </c>
      <c r="D75" s="31" t="s">
        <v>23</v>
      </c>
      <c r="E75" s="32" t="s">
        <v>357</v>
      </c>
      <c r="F75" s="32" t="s">
        <v>143</v>
      </c>
      <c r="G75" s="29">
        <f t="shared" si="20"/>
        <v>3966876</v>
      </c>
      <c r="H75" s="29">
        <f>17102220-13135340-4</f>
        <v>3966876</v>
      </c>
      <c r="I75" s="29"/>
      <c r="J75" s="29"/>
      <c r="K75" s="29"/>
      <c r="L75" s="29"/>
      <c r="M75" s="29"/>
      <c r="N75" s="50"/>
    </row>
    <row r="76" spans="1:14" s="10" customFormat="1" ht="30" customHeight="1" x14ac:dyDescent="0.2">
      <c r="A76" s="30" t="s">
        <v>29</v>
      </c>
      <c r="B76" s="31" t="s">
        <v>21</v>
      </c>
      <c r="C76" s="31" t="s">
        <v>301</v>
      </c>
      <c r="D76" s="31" t="s">
        <v>23</v>
      </c>
      <c r="E76" s="32"/>
      <c r="F76" s="32" t="s">
        <v>346</v>
      </c>
      <c r="G76" s="29">
        <f t="shared" si="2"/>
        <v>157555</v>
      </c>
      <c r="H76" s="29"/>
      <c r="I76" s="29"/>
      <c r="J76" s="29">
        <v>157555</v>
      </c>
      <c r="K76" s="29"/>
      <c r="L76" s="29"/>
      <c r="M76" s="29"/>
      <c r="N76" s="50"/>
    </row>
    <row r="77" spans="1:14" s="48" customFormat="1" ht="38.450000000000003" customHeight="1" x14ac:dyDescent="0.2">
      <c r="A77" s="44" t="s">
        <v>314</v>
      </c>
      <c r="B77" s="45" t="s">
        <v>311</v>
      </c>
      <c r="C77" s="46" t="s">
        <v>8</v>
      </c>
      <c r="D77" s="46" t="s">
        <v>8</v>
      </c>
      <c r="E77" s="46"/>
      <c r="F77" s="46"/>
      <c r="G77" s="47">
        <f t="shared" si="2"/>
        <v>5000</v>
      </c>
      <c r="H77" s="47">
        <f t="shared" ref="H77:N77" si="21">SUM(H78:H79)</f>
        <v>0</v>
      </c>
      <c r="I77" s="47">
        <f t="shared" si="21"/>
        <v>0</v>
      </c>
      <c r="J77" s="47">
        <f t="shared" si="21"/>
        <v>5000</v>
      </c>
      <c r="K77" s="47">
        <f t="shared" si="21"/>
        <v>0</v>
      </c>
      <c r="L77" s="47">
        <f t="shared" si="21"/>
        <v>0</v>
      </c>
      <c r="M77" s="47">
        <f t="shared" si="21"/>
        <v>0</v>
      </c>
      <c r="N77" s="53">
        <f t="shared" si="21"/>
        <v>0</v>
      </c>
    </row>
    <row r="78" spans="1:14" s="10" customFormat="1" ht="30" customHeight="1" x14ac:dyDescent="0.2">
      <c r="A78" s="30" t="s">
        <v>40</v>
      </c>
      <c r="B78" s="31" t="s">
        <v>24</v>
      </c>
      <c r="C78" s="31" t="s">
        <v>299</v>
      </c>
      <c r="D78" s="31" t="s">
        <v>36</v>
      </c>
      <c r="E78" s="32"/>
      <c r="F78" s="32"/>
      <c r="G78" s="29">
        <f t="shared" si="2"/>
        <v>0</v>
      </c>
      <c r="H78" s="29"/>
      <c r="I78" s="29"/>
      <c r="J78" s="29"/>
      <c r="K78" s="29"/>
      <c r="L78" s="29"/>
      <c r="M78" s="29"/>
      <c r="N78" s="50"/>
    </row>
    <row r="79" spans="1:14" s="10" customFormat="1" ht="30" customHeight="1" x14ac:dyDescent="0.2">
      <c r="A79" s="30" t="s">
        <v>290</v>
      </c>
      <c r="B79" s="31" t="s">
        <v>24</v>
      </c>
      <c r="C79" s="31" t="s">
        <v>38</v>
      </c>
      <c r="D79" s="31" t="s">
        <v>291</v>
      </c>
      <c r="E79" s="32"/>
      <c r="F79" s="32" t="s">
        <v>342</v>
      </c>
      <c r="G79" s="29">
        <f t="shared" si="2"/>
        <v>5000</v>
      </c>
      <c r="H79" s="29"/>
      <c r="I79" s="29"/>
      <c r="J79" s="29">
        <v>5000</v>
      </c>
      <c r="K79" s="29"/>
      <c r="L79" s="29"/>
      <c r="M79" s="29"/>
      <c r="N79" s="50"/>
    </row>
    <row r="80" spans="1:14" s="48" customFormat="1" ht="30" customHeight="1" x14ac:dyDescent="0.2">
      <c r="A80" s="44" t="s">
        <v>315</v>
      </c>
      <c r="B80" s="45" t="s">
        <v>312</v>
      </c>
      <c r="C80" s="46" t="s">
        <v>8</v>
      </c>
      <c r="D80" s="46" t="s">
        <v>8</v>
      </c>
      <c r="E80" s="46"/>
      <c r="F80" s="46"/>
      <c r="G80" s="47">
        <f t="shared" si="2"/>
        <v>0</v>
      </c>
      <c r="H80" s="47">
        <f t="shared" ref="H80:N80" si="22">SUM(H81:H84)</f>
        <v>0</v>
      </c>
      <c r="I80" s="47">
        <f t="shared" si="22"/>
        <v>0</v>
      </c>
      <c r="J80" s="47">
        <f t="shared" si="22"/>
        <v>0</v>
      </c>
      <c r="K80" s="47">
        <f t="shared" si="22"/>
        <v>0</v>
      </c>
      <c r="L80" s="47">
        <f t="shared" si="22"/>
        <v>0</v>
      </c>
      <c r="M80" s="47">
        <f t="shared" si="22"/>
        <v>0</v>
      </c>
      <c r="N80" s="53">
        <f t="shared" si="22"/>
        <v>0</v>
      </c>
    </row>
    <row r="81" spans="1:14" s="10" customFormat="1" ht="30" customHeight="1" x14ac:dyDescent="0.2">
      <c r="A81" s="30" t="s">
        <v>295</v>
      </c>
      <c r="B81" s="31" t="s">
        <v>294</v>
      </c>
      <c r="C81" s="31" t="s">
        <v>296</v>
      </c>
      <c r="D81" s="31" t="s">
        <v>291</v>
      </c>
      <c r="E81" s="32" t="s">
        <v>358</v>
      </c>
      <c r="F81" s="32" t="s">
        <v>123</v>
      </c>
      <c r="G81" s="29">
        <f t="shared" si="2"/>
        <v>0</v>
      </c>
      <c r="H81" s="29"/>
      <c r="I81" s="29"/>
      <c r="J81" s="29"/>
      <c r="K81" s="29"/>
      <c r="L81" s="29"/>
      <c r="M81" s="29"/>
      <c r="N81" s="50"/>
    </row>
    <row r="82" spans="1:14" s="10" customFormat="1" ht="30" customHeight="1" x14ac:dyDescent="0.2">
      <c r="A82" s="30" t="s">
        <v>295</v>
      </c>
      <c r="B82" s="31" t="s">
        <v>294</v>
      </c>
      <c r="C82" s="31" t="s">
        <v>297</v>
      </c>
      <c r="D82" s="31" t="s">
        <v>298</v>
      </c>
      <c r="E82" s="32"/>
      <c r="F82" s="32"/>
      <c r="G82" s="29">
        <f t="shared" si="2"/>
        <v>0</v>
      </c>
      <c r="H82" s="29"/>
      <c r="I82" s="29"/>
      <c r="J82" s="29"/>
      <c r="K82" s="29"/>
      <c r="L82" s="29"/>
      <c r="M82" s="29"/>
      <c r="N82" s="50"/>
    </row>
    <row r="83" spans="1:14" s="10" customFormat="1" ht="30" customHeight="1" x14ac:dyDescent="0.2">
      <c r="A83" s="30" t="s">
        <v>295</v>
      </c>
      <c r="B83" s="31" t="s">
        <v>294</v>
      </c>
      <c r="C83" s="31" t="s">
        <v>318</v>
      </c>
      <c r="D83" s="31" t="s">
        <v>298</v>
      </c>
      <c r="E83" s="32"/>
      <c r="F83" s="32"/>
      <c r="G83" s="29">
        <f t="shared" si="2"/>
        <v>0</v>
      </c>
      <c r="H83" s="29"/>
      <c r="I83" s="29"/>
      <c r="J83" s="29"/>
      <c r="K83" s="29"/>
      <c r="L83" s="29"/>
      <c r="M83" s="29"/>
      <c r="N83" s="50"/>
    </row>
    <row r="84" spans="1:14" s="10" customFormat="1" ht="30" customHeight="1" x14ac:dyDescent="0.2">
      <c r="A84" s="30" t="s">
        <v>295</v>
      </c>
      <c r="B84" s="31" t="s">
        <v>294</v>
      </c>
      <c r="C84" s="31" t="s">
        <v>319</v>
      </c>
      <c r="D84" s="31" t="s">
        <v>298</v>
      </c>
      <c r="E84" s="32"/>
      <c r="F84" s="32"/>
      <c r="G84" s="29">
        <f t="shared" si="2"/>
        <v>0</v>
      </c>
      <c r="H84" s="29"/>
      <c r="I84" s="29"/>
      <c r="J84" s="29"/>
      <c r="K84" s="29"/>
      <c r="L84" s="29"/>
      <c r="M84" s="29"/>
      <c r="N84" s="50"/>
    </row>
    <row r="85" spans="1:14" s="48" customFormat="1" ht="30" customHeight="1" x14ac:dyDescent="0.2">
      <c r="A85" s="44" t="s">
        <v>316</v>
      </c>
      <c r="B85" s="45" t="s">
        <v>313</v>
      </c>
      <c r="C85" s="46" t="s">
        <v>8</v>
      </c>
      <c r="D85" s="46" t="s">
        <v>8</v>
      </c>
      <c r="E85" s="46"/>
      <c r="F85" s="46"/>
      <c r="G85" s="47">
        <f t="shared" si="2"/>
        <v>36494241.5</v>
      </c>
      <c r="H85" s="47">
        <f>SUM(H86:H124)</f>
        <v>32285450</v>
      </c>
      <c r="I85" s="47">
        <f t="shared" ref="I85:N85" si="23">SUM(I88:I124)</f>
        <v>0</v>
      </c>
      <c r="J85" s="47">
        <f>SUM(J88:J125)</f>
        <v>4208791.5</v>
      </c>
      <c r="K85" s="47">
        <f t="shared" si="23"/>
        <v>0</v>
      </c>
      <c r="L85" s="47">
        <f t="shared" si="23"/>
        <v>0</v>
      </c>
      <c r="M85" s="47">
        <f t="shared" si="23"/>
        <v>0</v>
      </c>
      <c r="N85" s="53">
        <f t="shared" si="23"/>
        <v>0</v>
      </c>
    </row>
    <row r="86" spans="1:14" s="10" customFormat="1" ht="30" customHeight="1" x14ac:dyDescent="0.2">
      <c r="A86" s="30" t="s">
        <v>30</v>
      </c>
      <c r="B86" s="31" t="s">
        <v>293</v>
      </c>
      <c r="C86" s="31" t="s">
        <v>296</v>
      </c>
      <c r="D86" s="31" t="s">
        <v>24</v>
      </c>
      <c r="E86" s="32" t="s">
        <v>359</v>
      </c>
      <c r="F86" s="32" t="s">
        <v>123</v>
      </c>
      <c r="G86" s="29">
        <f t="shared" ref="G86:G87" si="24">H86+J86+K86+L86</f>
        <v>42000</v>
      </c>
      <c r="H86" s="29">
        <v>42000</v>
      </c>
      <c r="I86" s="29"/>
      <c r="J86" s="29"/>
      <c r="K86" s="29"/>
      <c r="L86" s="29"/>
      <c r="M86" s="29"/>
      <c r="N86" s="50"/>
    </row>
    <row r="87" spans="1:14" s="10" customFormat="1" ht="30" customHeight="1" x14ac:dyDescent="0.2">
      <c r="A87" s="30" t="s">
        <v>30</v>
      </c>
      <c r="B87" s="31" t="s">
        <v>293</v>
      </c>
      <c r="C87" s="31" t="s">
        <v>296</v>
      </c>
      <c r="D87" s="31" t="s">
        <v>24</v>
      </c>
      <c r="E87" s="32" t="s">
        <v>360</v>
      </c>
      <c r="F87" s="32" t="s">
        <v>143</v>
      </c>
      <c r="G87" s="29">
        <f t="shared" si="24"/>
        <v>53000</v>
      </c>
      <c r="H87" s="29">
        <v>53000</v>
      </c>
      <c r="I87" s="29"/>
      <c r="J87" s="29"/>
      <c r="K87" s="29"/>
      <c r="L87" s="29"/>
      <c r="M87" s="29"/>
      <c r="N87" s="50"/>
    </row>
    <row r="88" spans="1:14" s="10" customFormat="1" ht="30" customHeight="1" x14ac:dyDescent="0.2">
      <c r="A88" s="30" t="s">
        <v>30</v>
      </c>
      <c r="B88" s="31" t="s">
        <v>293</v>
      </c>
      <c r="C88" s="31" t="s">
        <v>296</v>
      </c>
      <c r="D88" s="31" t="s">
        <v>24</v>
      </c>
      <c r="E88" s="31" t="s">
        <v>130</v>
      </c>
      <c r="F88" s="32"/>
      <c r="G88" s="29">
        <f t="shared" si="2"/>
        <v>0</v>
      </c>
      <c r="H88" s="29"/>
      <c r="I88" s="29"/>
      <c r="J88" s="29"/>
      <c r="K88" s="29"/>
      <c r="L88" s="29"/>
      <c r="M88" s="29"/>
      <c r="N88" s="50"/>
    </row>
    <row r="89" spans="1:14" s="10" customFormat="1" ht="30" customHeight="1" x14ac:dyDescent="0.2">
      <c r="A89" s="30" t="s">
        <v>31</v>
      </c>
      <c r="B89" s="31" t="s">
        <v>293</v>
      </c>
      <c r="C89" s="31" t="s">
        <v>296</v>
      </c>
      <c r="D89" s="31" t="s">
        <v>25</v>
      </c>
      <c r="E89" s="32" t="s">
        <v>361</v>
      </c>
      <c r="F89" s="32" t="s">
        <v>143</v>
      </c>
      <c r="G89" s="29">
        <f t="shared" si="2"/>
        <v>80000</v>
      </c>
      <c r="H89" s="29">
        <v>80000</v>
      </c>
      <c r="I89" s="29"/>
      <c r="J89" s="29"/>
      <c r="K89" s="29"/>
      <c r="L89" s="29"/>
      <c r="M89" s="29"/>
      <c r="N89" s="50"/>
    </row>
    <row r="90" spans="1:14" s="10" customFormat="1" ht="30" customHeight="1" x14ac:dyDescent="0.2">
      <c r="A90" s="30" t="s">
        <v>32</v>
      </c>
      <c r="B90" s="31" t="s">
        <v>293</v>
      </c>
      <c r="C90" s="31" t="s">
        <v>296</v>
      </c>
      <c r="D90" s="31" t="s">
        <v>26</v>
      </c>
      <c r="E90" s="32" t="s">
        <v>362</v>
      </c>
      <c r="F90" s="32" t="s">
        <v>123</v>
      </c>
      <c r="G90" s="29">
        <f t="shared" si="2"/>
        <v>9940000</v>
      </c>
      <c r="H90" s="29">
        <v>9940000</v>
      </c>
      <c r="I90" s="29"/>
      <c r="J90" s="29"/>
      <c r="K90" s="29"/>
      <c r="L90" s="29"/>
      <c r="M90" s="29"/>
      <c r="N90" s="50"/>
    </row>
    <row r="91" spans="1:14" s="10" customFormat="1" ht="30" customHeight="1" x14ac:dyDescent="0.2">
      <c r="A91" s="30" t="s">
        <v>32</v>
      </c>
      <c r="B91" s="31" t="s">
        <v>293</v>
      </c>
      <c r="C91" s="31" t="s">
        <v>296</v>
      </c>
      <c r="D91" s="31" t="s">
        <v>26</v>
      </c>
      <c r="E91" s="32" t="s">
        <v>363</v>
      </c>
      <c r="F91" s="32"/>
      <c r="G91" s="29">
        <f t="shared" ref="G91" si="25">H91+J91+K91+L91</f>
        <v>0</v>
      </c>
      <c r="H91" s="29"/>
      <c r="I91" s="29"/>
      <c r="J91" s="29"/>
      <c r="K91" s="29"/>
      <c r="L91" s="54"/>
      <c r="M91" s="29"/>
      <c r="N91" s="50"/>
    </row>
    <row r="92" spans="1:14" s="10" customFormat="1" ht="30" customHeight="1" x14ac:dyDescent="0.2">
      <c r="A92" s="30" t="s">
        <v>33</v>
      </c>
      <c r="B92" s="31" t="s">
        <v>293</v>
      </c>
      <c r="C92" s="31" t="s">
        <v>296</v>
      </c>
      <c r="D92" s="31" t="s">
        <v>27</v>
      </c>
      <c r="E92" s="32"/>
      <c r="F92" s="32"/>
      <c r="G92" s="29">
        <f t="shared" si="2"/>
        <v>0</v>
      </c>
      <c r="H92" s="29"/>
      <c r="I92" s="29"/>
      <c r="J92" s="29"/>
      <c r="K92" s="29"/>
      <c r="L92" s="29"/>
      <c r="M92" s="29"/>
      <c r="N92" s="50"/>
    </row>
    <row r="93" spans="1:14" s="10" customFormat="1" ht="30" customHeight="1" x14ac:dyDescent="0.2">
      <c r="A93" s="30" t="s">
        <v>39</v>
      </c>
      <c r="B93" s="31" t="s">
        <v>293</v>
      </c>
      <c r="C93" s="31" t="s">
        <v>296</v>
      </c>
      <c r="D93" s="31" t="s">
        <v>34</v>
      </c>
      <c r="E93" s="32" t="s">
        <v>364</v>
      </c>
      <c r="F93" s="32" t="s">
        <v>123</v>
      </c>
      <c r="G93" s="29">
        <f t="shared" ref="G93:G96" si="26">H93+J93+K93+L93</f>
        <v>1700000</v>
      </c>
      <c r="H93" s="29">
        <v>1700000</v>
      </c>
      <c r="I93" s="29"/>
      <c r="J93" s="29"/>
      <c r="K93" s="29"/>
      <c r="L93" s="29"/>
      <c r="M93" s="29"/>
      <c r="N93" s="50"/>
    </row>
    <row r="94" spans="1:14" s="10" customFormat="1" ht="30" customHeight="1" x14ac:dyDescent="0.2">
      <c r="A94" s="30" t="s">
        <v>39</v>
      </c>
      <c r="B94" s="31" t="s">
        <v>293</v>
      </c>
      <c r="C94" s="31" t="s">
        <v>296</v>
      </c>
      <c r="D94" s="31" t="s">
        <v>34</v>
      </c>
      <c r="E94" s="32" t="s">
        <v>365</v>
      </c>
      <c r="F94" s="32" t="s">
        <v>143</v>
      </c>
      <c r="G94" s="29">
        <f t="shared" si="26"/>
        <v>4945070</v>
      </c>
      <c r="H94" s="54">
        <f>4545070+400000</f>
        <v>4945070</v>
      </c>
      <c r="I94" s="29"/>
      <c r="J94" s="29"/>
      <c r="K94" s="29"/>
      <c r="L94" s="29"/>
      <c r="M94" s="29"/>
      <c r="N94" s="50"/>
    </row>
    <row r="95" spans="1:14" s="10" customFormat="1" ht="30" customHeight="1" x14ac:dyDescent="0.2">
      <c r="A95" s="30" t="s">
        <v>39</v>
      </c>
      <c r="B95" s="31" t="s">
        <v>293</v>
      </c>
      <c r="C95" s="31" t="s">
        <v>296</v>
      </c>
      <c r="D95" s="31" t="s">
        <v>34</v>
      </c>
      <c r="E95" s="32"/>
      <c r="F95" s="32" t="s">
        <v>350</v>
      </c>
      <c r="G95" s="29">
        <f t="shared" si="26"/>
        <v>0</v>
      </c>
      <c r="H95" s="29"/>
      <c r="I95" s="29"/>
      <c r="J95" s="29"/>
      <c r="K95" s="29"/>
      <c r="L95" s="29"/>
      <c r="M95" s="29"/>
      <c r="N95" s="50"/>
    </row>
    <row r="96" spans="1:14" s="10" customFormat="1" ht="30" customHeight="1" x14ac:dyDescent="0.2">
      <c r="A96" s="30" t="s">
        <v>39</v>
      </c>
      <c r="B96" s="31" t="s">
        <v>293</v>
      </c>
      <c r="C96" s="31" t="s">
        <v>296</v>
      </c>
      <c r="D96" s="31" t="s">
        <v>34</v>
      </c>
      <c r="E96" s="32"/>
      <c r="F96" s="32" t="s">
        <v>354</v>
      </c>
      <c r="G96" s="29">
        <f t="shared" si="26"/>
        <v>0</v>
      </c>
      <c r="H96" s="29"/>
      <c r="I96" s="29"/>
      <c r="J96" s="54"/>
      <c r="K96" s="29"/>
      <c r="L96" s="29"/>
      <c r="M96" s="29"/>
      <c r="N96" s="50"/>
    </row>
    <row r="97" spans="1:14" s="10" customFormat="1" ht="30" customHeight="1" x14ac:dyDescent="0.2">
      <c r="A97" s="30" t="s">
        <v>39</v>
      </c>
      <c r="B97" s="31" t="s">
        <v>293</v>
      </c>
      <c r="C97" s="31" t="s">
        <v>296</v>
      </c>
      <c r="D97" s="31" t="s">
        <v>34</v>
      </c>
      <c r="E97" s="32"/>
      <c r="F97" s="32" t="s">
        <v>336</v>
      </c>
      <c r="G97" s="29">
        <f t="shared" si="2"/>
        <v>0</v>
      </c>
      <c r="H97" s="29"/>
      <c r="I97" s="29"/>
      <c r="J97" s="29"/>
      <c r="K97" s="29"/>
      <c r="L97" s="29"/>
      <c r="M97" s="29"/>
      <c r="N97" s="50"/>
    </row>
    <row r="98" spans="1:14" s="10" customFormat="1" ht="30" customHeight="1" x14ac:dyDescent="0.2">
      <c r="A98" s="30" t="s">
        <v>39</v>
      </c>
      <c r="B98" s="31" t="s">
        <v>293</v>
      </c>
      <c r="C98" s="31" t="s">
        <v>296</v>
      </c>
      <c r="D98" s="31" t="s">
        <v>34</v>
      </c>
      <c r="E98" s="32"/>
      <c r="F98" s="32" t="s">
        <v>373</v>
      </c>
      <c r="G98" s="29">
        <f t="shared" si="2"/>
        <v>0</v>
      </c>
      <c r="H98" s="29"/>
      <c r="I98" s="29"/>
      <c r="J98" s="54"/>
      <c r="K98" s="29"/>
      <c r="L98" s="29"/>
      <c r="M98" s="29"/>
      <c r="N98" s="50"/>
    </row>
    <row r="99" spans="1:14" s="10" customFormat="1" ht="30" customHeight="1" x14ac:dyDescent="0.2">
      <c r="A99" s="30" t="s">
        <v>39</v>
      </c>
      <c r="B99" s="31" t="s">
        <v>293</v>
      </c>
      <c r="C99" s="31" t="s">
        <v>296</v>
      </c>
      <c r="D99" s="31" t="s">
        <v>34</v>
      </c>
      <c r="E99" s="32"/>
      <c r="F99" s="32" t="s">
        <v>371</v>
      </c>
      <c r="G99" s="29">
        <f t="shared" si="2"/>
        <v>0</v>
      </c>
      <c r="H99" s="29"/>
      <c r="I99" s="29"/>
      <c r="J99" s="54"/>
      <c r="K99" s="29"/>
      <c r="L99" s="29"/>
      <c r="M99" s="29"/>
      <c r="N99" s="50"/>
    </row>
    <row r="100" spans="1:14" s="10" customFormat="1" ht="30" customHeight="1" x14ac:dyDescent="0.2">
      <c r="A100" s="30" t="s">
        <v>39</v>
      </c>
      <c r="B100" s="31" t="s">
        <v>293</v>
      </c>
      <c r="C100" s="31" t="s">
        <v>296</v>
      </c>
      <c r="D100" s="31" t="s">
        <v>34</v>
      </c>
      <c r="E100" s="32"/>
      <c r="F100" s="32" t="s">
        <v>372</v>
      </c>
      <c r="G100" s="29">
        <f t="shared" si="2"/>
        <v>0</v>
      </c>
      <c r="H100" s="29"/>
      <c r="I100" s="29"/>
      <c r="J100" s="54"/>
      <c r="K100" s="29"/>
      <c r="L100" s="29"/>
      <c r="M100" s="29"/>
      <c r="N100" s="50"/>
    </row>
    <row r="101" spans="1:14" s="10" customFormat="1" ht="30" customHeight="1" x14ac:dyDescent="0.2">
      <c r="A101" s="30" t="s">
        <v>46</v>
      </c>
      <c r="B101" s="31" t="s">
        <v>293</v>
      </c>
      <c r="C101" s="31" t="s">
        <v>296</v>
      </c>
      <c r="D101" s="31" t="s">
        <v>35</v>
      </c>
      <c r="E101" s="32" t="s">
        <v>366</v>
      </c>
      <c r="F101" s="32" t="s">
        <v>143</v>
      </c>
      <c r="G101" s="29">
        <f t="shared" ref="G101:G109" si="27">H101+J101+K101+L101</f>
        <v>3137800</v>
      </c>
      <c r="H101" s="54">
        <v>3137800</v>
      </c>
      <c r="I101" s="29"/>
      <c r="J101" s="29"/>
      <c r="K101" s="29"/>
      <c r="L101" s="29"/>
      <c r="M101" s="29"/>
      <c r="N101" s="50"/>
    </row>
    <row r="102" spans="1:14" s="10" customFormat="1" ht="30" customHeight="1" x14ac:dyDescent="0.2">
      <c r="A102" s="30" t="s">
        <v>46</v>
      </c>
      <c r="B102" s="31" t="s">
        <v>293</v>
      </c>
      <c r="C102" s="31" t="s">
        <v>296</v>
      </c>
      <c r="D102" s="31" t="s">
        <v>35</v>
      </c>
      <c r="E102" s="32" t="s">
        <v>366</v>
      </c>
      <c r="F102" s="32" t="s">
        <v>122</v>
      </c>
      <c r="G102" s="29">
        <f t="shared" ref="G102" si="28">H102+J102+K102+L102</f>
        <v>432080</v>
      </c>
      <c r="H102" s="29">
        <f>432130-50</f>
        <v>432080</v>
      </c>
      <c r="I102" s="29"/>
      <c r="J102" s="29"/>
      <c r="K102" s="29"/>
      <c r="L102" s="29"/>
      <c r="M102" s="29"/>
      <c r="N102" s="50"/>
    </row>
    <row r="103" spans="1:14" s="10" customFormat="1" ht="30" customHeight="1" x14ac:dyDescent="0.2">
      <c r="A103" s="30" t="s">
        <v>46</v>
      </c>
      <c r="B103" s="31" t="s">
        <v>293</v>
      </c>
      <c r="C103" s="31" t="s">
        <v>296</v>
      </c>
      <c r="D103" s="31" t="s">
        <v>35</v>
      </c>
      <c r="E103" s="32" t="s">
        <v>367</v>
      </c>
      <c r="F103" s="32" t="s">
        <v>123</v>
      </c>
      <c r="G103" s="29">
        <f t="shared" si="27"/>
        <v>970000</v>
      </c>
      <c r="H103" s="87">
        <f>320000+400000+250000</f>
        <v>970000</v>
      </c>
      <c r="I103" s="29"/>
      <c r="J103" s="29"/>
      <c r="K103" s="29"/>
      <c r="L103" s="29"/>
      <c r="M103" s="29"/>
      <c r="N103" s="50"/>
    </row>
    <row r="104" spans="1:14" s="10" customFormat="1" ht="30" customHeight="1" x14ac:dyDescent="0.2">
      <c r="A104" s="30" t="s">
        <v>46</v>
      </c>
      <c r="B104" s="85" t="s">
        <v>293</v>
      </c>
      <c r="C104" s="85" t="s">
        <v>489</v>
      </c>
      <c r="D104" s="85" t="s">
        <v>488</v>
      </c>
      <c r="E104" s="32" t="s">
        <v>487</v>
      </c>
      <c r="F104" s="32" t="s">
        <v>123</v>
      </c>
      <c r="G104" s="29">
        <f t="shared" ref="G104:G105" si="29">H104+J104+K104+L104</f>
        <v>0</v>
      </c>
      <c r="H104" s="87"/>
      <c r="I104" s="29"/>
      <c r="J104" s="29"/>
      <c r="K104" s="29"/>
      <c r="L104" s="29"/>
      <c r="M104" s="29"/>
      <c r="N104" s="50"/>
    </row>
    <row r="105" spans="1:14" s="10" customFormat="1" ht="30" customHeight="1" x14ac:dyDescent="0.2">
      <c r="A105" s="30" t="s">
        <v>46</v>
      </c>
      <c r="B105" s="85" t="s">
        <v>293</v>
      </c>
      <c r="C105" s="85" t="s">
        <v>296</v>
      </c>
      <c r="D105" s="85" t="s">
        <v>490</v>
      </c>
      <c r="E105" s="32" t="s">
        <v>491</v>
      </c>
      <c r="F105" s="32" t="s">
        <v>123</v>
      </c>
      <c r="G105" s="29">
        <f t="shared" si="29"/>
        <v>0</v>
      </c>
      <c r="H105" s="87"/>
      <c r="I105" s="29"/>
      <c r="J105" s="29"/>
      <c r="K105" s="29"/>
      <c r="L105" s="29"/>
      <c r="M105" s="29"/>
      <c r="N105" s="50"/>
    </row>
    <row r="106" spans="1:14" s="10" customFormat="1" ht="30" customHeight="1" x14ac:dyDescent="0.2">
      <c r="A106" s="30" t="s">
        <v>46</v>
      </c>
      <c r="B106" s="31" t="s">
        <v>293</v>
      </c>
      <c r="C106" s="31" t="s">
        <v>296</v>
      </c>
      <c r="D106" s="31" t="s">
        <v>35</v>
      </c>
      <c r="E106" s="32"/>
      <c r="F106" s="32" t="s">
        <v>344</v>
      </c>
      <c r="G106" s="29">
        <f t="shared" si="27"/>
        <v>3547381.5</v>
      </c>
      <c r="H106" s="29"/>
      <c r="I106" s="29"/>
      <c r="J106" s="29">
        <v>3547381.5</v>
      </c>
      <c r="K106" s="29"/>
      <c r="L106" s="29"/>
      <c r="M106" s="29"/>
      <c r="N106" s="50"/>
    </row>
    <row r="107" spans="1:14" s="10" customFormat="1" ht="30" customHeight="1" x14ac:dyDescent="0.2">
      <c r="A107" s="30" t="s">
        <v>46</v>
      </c>
      <c r="B107" s="31" t="s">
        <v>293</v>
      </c>
      <c r="C107" s="31" t="s">
        <v>296</v>
      </c>
      <c r="D107" s="31" t="s">
        <v>35</v>
      </c>
      <c r="E107" s="32"/>
      <c r="F107" s="32" t="s">
        <v>337</v>
      </c>
      <c r="G107" s="29">
        <f t="shared" si="27"/>
        <v>441000</v>
      </c>
      <c r="H107" s="29"/>
      <c r="I107" s="29"/>
      <c r="J107" s="29">
        <v>441000</v>
      </c>
      <c r="K107" s="29"/>
      <c r="L107" s="29"/>
      <c r="M107" s="29"/>
      <c r="N107" s="50"/>
    </row>
    <row r="108" spans="1:14" s="10" customFormat="1" ht="30" customHeight="1" x14ac:dyDescent="0.2">
      <c r="A108" s="30" t="s">
        <v>46</v>
      </c>
      <c r="B108" s="31" t="s">
        <v>293</v>
      </c>
      <c r="C108" s="31" t="s">
        <v>296</v>
      </c>
      <c r="D108" s="31" t="s">
        <v>35</v>
      </c>
      <c r="E108" s="32"/>
      <c r="F108" s="32" t="s">
        <v>339</v>
      </c>
      <c r="G108" s="29">
        <f t="shared" si="27"/>
        <v>110250</v>
      </c>
      <c r="H108" s="29"/>
      <c r="I108" s="29"/>
      <c r="J108" s="29">
        <v>110250</v>
      </c>
      <c r="K108" s="29"/>
      <c r="L108" s="29"/>
      <c r="M108" s="29"/>
      <c r="N108" s="50"/>
    </row>
    <row r="109" spans="1:14" s="10" customFormat="1" ht="30" customHeight="1" x14ac:dyDescent="0.2">
      <c r="A109" s="30" t="s">
        <v>46</v>
      </c>
      <c r="B109" s="31" t="s">
        <v>293</v>
      </c>
      <c r="C109" s="31" t="s">
        <v>296</v>
      </c>
      <c r="D109" s="31" t="s">
        <v>35</v>
      </c>
      <c r="E109" s="32"/>
      <c r="F109" s="32" t="s">
        <v>352</v>
      </c>
      <c r="G109" s="29">
        <f t="shared" si="27"/>
        <v>110160</v>
      </c>
      <c r="H109" s="29"/>
      <c r="I109" s="29"/>
      <c r="J109" s="29">
        <v>110160</v>
      </c>
      <c r="K109" s="29"/>
      <c r="L109" s="29"/>
      <c r="M109" s="29"/>
      <c r="N109" s="50"/>
    </row>
    <row r="110" spans="1:14" s="10" customFormat="1" ht="30" customHeight="1" x14ac:dyDescent="0.2">
      <c r="A110" s="30" t="s">
        <v>46</v>
      </c>
      <c r="B110" s="31" t="s">
        <v>293</v>
      </c>
      <c r="C110" s="31" t="s">
        <v>296</v>
      </c>
      <c r="D110" s="31" t="s">
        <v>35</v>
      </c>
      <c r="E110" s="32"/>
      <c r="F110" s="32" t="s">
        <v>354</v>
      </c>
      <c r="G110" s="29">
        <f t="shared" ref="G110" si="30">H110+J110+K110+L110</f>
        <v>0</v>
      </c>
      <c r="H110" s="29"/>
      <c r="I110" s="29"/>
      <c r="J110" s="54"/>
      <c r="K110" s="29"/>
      <c r="L110" s="29"/>
      <c r="M110" s="29"/>
      <c r="N110" s="50"/>
    </row>
    <row r="111" spans="1:14" s="10" customFormat="1" ht="30" customHeight="1" x14ac:dyDescent="0.2">
      <c r="A111" s="30" t="s">
        <v>46</v>
      </c>
      <c r="B111" s="31" t="s">
        <v>293</v>
      </c>
      <c r="C111" s="31" t="s">
        <v>296</v>
      </c>
      <c r="D111" s="31" t="s">
        <v>35</v>
      </c>
      <c r="E111" s="31" t="s">
        <v>130</v>
      </c>
      <c r="F111" s="32"/>
      <c r="G111" s="29">
        <f t="shared" ref="G111:G112" si="31">H111+J111+K111+L111</f>
        <v>0</v>
      </c>
      <c r="H111" s="29"/>
      <c r="I111" s="29"/>
      <c r="J111" s="29"/>
      <c r="K111" s="29"/>
      <c r="L111" s="54"/>
      <c r="M111" s="29"/>
      <c r="N111" s="50"/>
    </row>
    <row r="112" spans="1:14" s="10" customFormat="1" ht="30" customHeight="1" x14ac:dyDescent="0.2">
      <c r="A112" s="30" t="s">
        <v>46</v>
      </c>
      <c r="B112" s="31" t="s">
        <v>293</v>
      </c>
      <c r="C112" s="31" t="s">
        <v>296</v>
      </c>
      <c r="D112" s="31" t="s">
        <v>35</v>
      </c>
      <c r="E112" s="31" t="s">
        <v>132</v>
      </c>
      <c r="F112" s="32"/>
      <c r="G112" s="29">
        <f t="shared" si="31"/>
        <v>0</v>
      </c>
      <c r="H112" s="29"/>
      <c r="I112" s="29"/>
      <c r="J112" s="29"/>
      <c r="K112" s="29"/>
      <c r="L112" s="29"/>
      <c r="M112" s="29"/>
      <c r="N112" s="50"/>
    </row>
    <row r="113" spans="1:14" s="10" customFormat="1" ht="30" customHeight="1" x14ac:dyDescent="0.2">
      <c r="A113" s="30" t="s">
        <v>46</v>
      </c>
      <c r="B113" s="31" t="s">
        <v>293</v>
      </c>
      <c r="C113" s="31" t="s">
        <v>296</v>
      </c>
      <c r="D113" s="31" t="s">
        <v>35</v>
      </c>
      <c r="E113" s="32"/>
      <c r="F113" s="32"/>
      <c r="G113" s="29">
        <f t="shared" si="2"/>
        <v>0</v>
      </c>
      <c r="H113" s="29"/>
      <c r="I113" s="29"/>
      <c r="J113" s="29"/>
      <c r="K113" s="29"/>
      <c r="L113" s="29"/>
      <c r="M113" s="29"/>
      <c r="N113" s="50"/>
    </row>
    <row r="114" spans="1:14" s="10" customFormat="1" ht="30" customHeight="1" x14ac:dyDescent="0.2">
      <c r="A114" s="30" t="s">
        <v>41</v>
      </c>
      <c r="B114" s="31" t="s">
        <v>36</v>
      </c>
      <c r="C114" s="31" t="s">
        <v>296</v>
      </c>
      <c r="D114" s="31" t="s">
        <v>37</v>
      </c>
      <c r="E114" s="32" t="s">
        <v>368</v>
      </c>
      <c r="F114" s="32" t="s">
        <v>122</v>
      </c>
      <c r="G114" s="29">
        <f t="shared" ref="G114:G118" si="32">H114+J114+K114+L114</f>
        <v>10000000</v>
      </c>
      <c r="H114" s="54">
        <v>10000000</v>
      </c>
      <c r="I114" s="29"/>
      <c r="J114" s="29"/>
      <c r="K114" s="29"/>
      <c r="L114" s="29"/>
      <c r="M114" s="29"/>
      <c r="N114" s="50"/>
    </row>
    <row r="115" spans="1:14" s="10" customFormat="1" ht="30" customHeight="1" x14ac:dyDescent="0.2">
      <c r="A115" s="30" t="s">
        <v>41</v>
      </c>
      <c r="B115" s="31" t="s">
        <v>36</v>
      </c>
      <c r="C115" s="31" t="s">
        <v>296</v>
      </c>
      <c r="D115" s="31" t="s">
        <v>37</v>
      </c>
      <c r="E115" s="32"/>
      <c r="F115" s="32" t="s">
        <v>348</v>
      </c>
      <c r="G115" s="29">
        <f t="shared" si="32"/>
        <v>0</v>
      </c>
      <c r="H115" s="29"/>
      <c r="I115" s="29"/>
      <c r="J115" s="54"/>
      <c r="K115" s="29"/>
      <c r="L115" s="29"/>
      <c r="M115" s="29"/>
      <c r="N115" s="50"/>
    </row>
    <row r="116" spans="1:14" s="10" customFormat="1" ht="30" customHeight="1" x14ac:dyDescent="0.2">
      <c r="A116" s="30" t="s">
        <v>41</v>
      </c>
      <c r="B116" s="31" t="s">
        <v>36</v>
      </c>
      <c r="C116" s="31" t="s">
        <v>296</v>
      </c>
      <c r="D116" s="31" t="s">
        <v>37</v>
      </c>
      <c r="E116" s="32"/>
      <c r="F116" s="32" t="s">
        <v>373</v>
      </c>
      <c r="G116" s="29">
        <f t="shared" si="32"/>
        <v>0</v>
      </c>
      <c r="H116" s="29"/>
      <c r="I116" s="29"/>
      <c r="J116" s="29"/>
      <c r="K116" s="29"/>
      <c r="L116" s="29"/>
      <c r="M116" s="29"/>
      <c r="N116" s="50"/>
    </row>
    <row r="117" spans="1:14" s="10" customFormat="1" ht="30" customHeight="1" x14ac:dyDescent="0.2">
      <c r="A117" s="30" t="s">
        <v>41</v>
      </c>
      <c r="B117" s="31" t="s">
        <v>36</v>
      </c>
      <c r="C117" s="31" t="s">
        <v>296</v>
      </c>
      <c r="D117" s="31" t="s">
        <v>37</v>
      </c>
      <c r="E117" s="32"/>
      <c r="F117" s="32" t="s">
        <v>371</v>
      </c>
      <c r="G117" s="29">
        <f t="shared" si="32"/>
        <v>0</v>
      </c>
      <c r="H117" s="29"/>
      <c r="I117" s="29"/>
      <c r="J117" s="29"/>
      <c r="K117" s="29"/>
      <c r="L117" s="29"/>
      <c r="M117" s="29"/>
      <c r="N117" s="50"/>
    </row>
    <row r="118" spans="1:14" s="10" customFormat="1" ht="30" customHeight="1" x14ac:dyDescent="0.2">
      <c r="A118" s="30" t="s">
        <v>41</v>
      </c>
      <c r="B118" s="31" t="s">
        <v>36</v>
      </c>
      <c r="C118" s="31" t="s">
        <v>296</v>
      </c>
      <c r="D118" s="31" t="s">
        <v>37</v>
      </c>
      <c r="E118" s="32"/>
      <c r="F118" s="32" t="s">
        <v>354</v>
      </c>
      <c r="G118" s="29">
        <f t="shared" si="32"/>
        <v>0</v>
      </c>
      <c r="H118" s="29"/>
      <c r="I118" s="29"/>
      <c r="J118" s="29"/>
      <c r="K118" s="29"/>
      <c r="L118" s="29"/>
      <c r="M118" s="29"/>
      <c r="N118" s="50"/>
    </row>
    <row r="119" spans="1:14" s="10" customFormat="1" ht="30" customHeight="1" x14ac:dyDescent="0.2">
      <c r="A119" s="30" t="s">
        <v>41</v>
      </c>
      <c r="B119" s="31" t="s">
        <v>36</v>
      </c>
      <c r="C119" s="31" t="s">
        <v>296</v>
      </c>
      <c r="D119" s="31" t="s">
        <v>37</v>
      </c>
      <c r="E119" s="32"/>
      <c r="F119" s="32" t="s">
        <v>377</v>
      </c>
      <c r="G119" s="29">
        <f t="shared" si="2"/>
        <v>0</v>
      </c>
      <c r="H119" s="29"/>
      <c r="I119" s="29"/>
      <c r="J119" s="29"/>
      <c r="K119" s="29"/>
      <c r="L119" s="29"/>
      <c r="M119" s="29"/>
      <c r="N119" s="50"/>
    </row>
    <row r="120" spans="1:14" s="10" customFormat="1" ht="30" customHeight="1" x14ac:dyDescent="0.2">
      <c r="A120" s="30" t="s">
        <v>41</v>
      </c>
      <c r="B120" s="31" t="s">
        <v>36</v>
      </c>
      <c r="C120" s="31" t="s">
        <v>320</v>
      </c>
      <c r="D120" s="31" t="s">
        <v>37</v>
      </c>
      <c r="E120" s="32" t="s">
        <v>369</v>
      </c>
      <c r="F120" s="32" t="s">
        <v>123</v>
      </c>
      <c r="G120" s="29">
        <f t="shared" si="2"/>
        <v>0</v>
      </c>
      <c r="H120" s="29"/>
      <c r="I120" s="29"/>
      <c r="J120" s="29"/>
      <c r="K120" s="29"/>
      <c r="L120" s="29"/>
      <c r="M120" s="29"/>
      <c r="N120" s="50"/>
    </row>
    <row r="121" spans="1:14" s="10" customFormat="1" ht="30" customHeight="1" x14ac:dyDescent="0.2">
      <c r="A121" s="30" t="s">
        <v>42</v>
      </c>
      <c r="B121" s="31" t="s">
        <v>36</v>
      </c>
      <c r="C121" s="31" t="s">
        <v>296</v>
      </c>
      <c r="D121" s="31" t="s">
        <v>492</v>
      </c>
      <c r="E121" s="32" t="s">
        <v>502</v>
      </c>
      <c r="F121" s="32" t="s">
        <v>122</v>
      </c>
      <c r="G121" s="29">
        <f t="shared" ref="G121:G123" si="33">H121+J121+K121+L121</f>
        <v>700000</v>
      </c>
      <c r="H121" s="29">
        <v>700000</v>
      </c>
      <c r="I121" s="29"/>
      <c r="J121" s="29"/>
      <c r="K121" s="29"/>
      <c r="L121" s="29"/>
      <c r="M121" s="29"/>
      <c r="N121" s="50"/>
    </row>
    <row r="122" spans="1:14" s="10" customFormat="1" ht="30" customHeight="1" x14ac:dyDescent="0.2">
      <c r="A122" s="30" t="s">
        <v>42</v>
      </c>
      <c r="B122" s="85" t="s">
        <v>36</v>
      </c>
      <c r="C122" s="85" t="s">
        <v>296</v>
      </c>
      <c r="D122" s="85" t="s">
        <v>493</v>
      </c>
      <c r="E122" s="32" t="s">
        <v>494</v>
      </c>
      <c r="F122" s="32" t="s">
        <v>123</v>
      </c>
      <c r="G122" s="29">
        <f t="shared" ref="G122" si="34">H122+J122+K122+L122</f>
        <v>157500</v>
      </c>
      <c r="H122" s="54">
        <v>157500</v>
      </c>
      <c r="I122" s="29"/>
      <c r="J122" s="29"/>
      <c r="K122" s="29"/>
      <c r="L122" s="29"/>
      <c r="M122" s="29"/>
      <c r="N122" s="50"/>
    </row>
    <row r="123" spans="1:14" s="10" customFormat="1" ht="30" customHeight="1" x14ac:dyDescent="0.2">
      <c r="A123" s="30" t="s">
        <v>42</v>
      </c>
      <c r="B123" s="31" t="s">
        <v>36</v>
      </c>
      <c r="C123" s="31" t="s">
        <v>296</v>
      </c>
      <c r="D123" s="31" t="s">
        <v>492</v>
      </c>
      <c r="E123" s="32" t="s">
        <v>495</v>
      </c>
      <c r="F123" s="32" t="s">
        <v>123</v>
      </c>
      <c r="G123" s="29">
        <f t="shared" si="33"/>
        <v>128000</v>
      </c>
      <c r="H123" s="54">
        <v>128000</v>
      </c>
      <c r="I123" s="29"/>
      <c r="J123" s="29"/>
      <c r="K123" s="29"/>
      <c r="L123" s="29"/>
      <c r="M123" s="29"/>
      <c r="N123" s="50"/>
    </row>
    <row r="124" spans="1:14" s="10" customFormat="1" ht="30" customHeight="1" x14ac:dyDescent="0.2">
      <c r="A124" s="30" t="s">
        <v>42</v>
      </c>
      <c r="B124" s="31" t="s">
        <v>36</v>
      </c>
      <c r="C124" s="31" t="s">
        <v>296</v>
      </c>
      <c r="D124" s="31" t="s">
        <v>38</v>
      </c>
      <c r="E124" s="32"/>
      <c r="F124" s="32" t="s">
        <v>348</v>
      </c>
      <c r="G124" s="29">
        <f t="shared" si="2"/>
        <v>0</v>
      </c>
      <c r="H124" s="29"/>
      <c r="I124" s="29"/>
      <c r="J124" s="54"/>
      <c r="K124" s="29"/>
      <c r="L124" s="29"/>
      <c r="M124" s="29"/>
      <c r="N124" s="50"/>
    </row>
    <row r="125" spans="1:14" s="10" customFormat="1" ht="30" customHeight="1" x14ac:dyDescent="0.2">
      <c r="A125" s="30" t="s">
        <v>42</v>
      </c>
      <c r="B125" s="31" t="s">
        <v>36</v>
      </c>
      <c r="C125" s="31" t="s">
        <v>296</v>
      </c>
      <c r="D125" s="31" t="s">
        <v>38</v>
      </c>
      <c r="E125" s="32"/>
      <c r="F125" s="32" t="s">
        <v>348</v>
      </c>
      <c r="G125" s="29">
        <f t="shared" ref="G125" si="35">H125+J125+K125+L125</f>
        <v>0</v>
      </c>
      <c r="H125" s="29"/>
      <c r="I125" s="29"/>
      <c r="J125" s="29"/>
      <c r="K125" s="29"/>
      <c r="L125" s="29"/>
      <c r="M125" s="29"/>
      <c r="N125" s="50"/>
    </row>
    <row r="126" spans="1:14" s="11" customFormat="1" ht="36.6" customHeight="1" x14ac:dyDescent="0.2">
      <c r="A126" s="41" t="s">
        <v>47</v>
      </c>
      <c r="B126" s="33" t="s">
        <v>8</v>
      </c>
      <c r="C126" s="33" t="s">
        <v>8</v>
      </c>
      <c r="D126" s="33" t="s">
        <v>8</v>
      </c>
      <c r="E126" s="33"/>
      <c r="F126" s="33"/>
      <c r="G126" s="40"/>
      <c r="H126" s="40"/>
      <c r="I126" s="40"/>
      <c r="J126" s="40"/>
      <c r="K126" s="40"/>
      <c r="L126" s="40"/>
      <c r="M126" s="40"/>
      <c r="N126" s="51"/>
    </row>
    <row r="127" spans="1:14" s="11" customFormat="1" ht="30" customHeight="1" x14ac:dyDescent="0.2">
      <c r="A127" s="41" t="s">
        <v>9</v>
      </c>
      <c r="B127" s="35" t="s">
        <v>303</v>
      </c>
      <c r="C127" s="33" t="s">
        <v>8</v>
      </c>
      <c r="D127" s="33" t="s">
        <v>8</v>
      </c>
      <c r="E127" s="33"/>
      <c r="F127" s="33"/>
      <c r="G127" s="40"/>
      <c r="H127" s="40"/>
      <c r="I127" s="40"/>
      <c r="J127" s="40"/>
      <c r="K127" s="40"/>
      <c r="L127" s="40"/>
      <c r="M127" s="40"/>
      <c r="N127" s="51"/>
    </row>
    <row r="128" spans="1:14" s="10" customFormat="1" ht="30" customHeight="1" x14ac:dyDescent="0.2">
      <c r="A128" s="42" t="s">
        <v>48</v>
      </c>
      <c r="B128" s="32"/>
      <c r="C128" s="32" t="s">
        <v>8</v>
      </c>
      <c r="D128" s="32" t="s">
        <v>8</v>
      </c>
      <c r="E128" s="32"/>
      <c r="F128" s="32" t="s">
        <v>8</v>
      </c>
      <c r="G128" s="29" t="s">
        <v>8</v>
      </c>
      <c r="H128" s="29" t="s">
        <v>8</v>
      </c>
      <c r="I128" s="29" t="s">
        <v>8</v>
      </c>
      <c r="J128" s="29" t="s">
        <v>8</v>
      </c>
      <c r="K128" s="29" t="s">
        <v>8</v>
      </c>
      <c r="L128" s="29" t="s">
        <v>8</v>
      </c>
      <c r="M128" s="29" t="s">
        <v>8</v>
      </c>
      <c r="N128" s="50" t="s">
        <v>8</v>
      </c>
    </row>
    <row r="129" spans="1:14" s="10" customFormat="1" ht="42" customHeight="1" x14ac:dyDescent="0.2">
      <c r="A129" s="30" t="s">
        <v>138</v>
      </c>
      <c r="B129" s="32"/>
      <c r="C129" s="32" t="s">
        <v>8</v>
      </c>
      <c r="D129" s="32" t="s">
        <v>8</v>
      </c>
      <c r="E129" s="32" t="s">
        <v>8</v>
      </c>
      <c r="F129" s="32" t="s">
        <v>8</v>
      </c>
      <c r="G129" s="40">
        <f t="shared" ref="G129:G130" si="36">H129+J129+K129+L129</f>
        <v>0</v>
      </c>
      <c r="H129" s="29">
        <f t="shared" ref="H129:N129" si="37">H130</f>
        <v>0</v>
      </c>
      <c r="I129" s="29">
        <f t="shared" si="37"/>
        <v>0</v>
      </c>
      <c r="J129" s="29">
        <f t="shared" si="37"/>
        <v>0</v>
      </c>
      <c r="K129" s="29">
        <f t="shared" si="37"/>
        <v>0</v>
      </c>
      <c r="L129" s="29">
        <f t="shared" si="37"/>
        <v>0</v>
      </c>
      <c r="M129" s="29">
        <f t="shared" si="37"/>
        <v>0</v>
      </c>
      <c r="N129" s="50">
        <f t="shared" si="37"/>
        <v>0</v>
      </c>
    </row>
    <row r="130" spans="1:14" s="10" customFormat="1" ht="39.6" customHeight="1" x14ac:dyDescent="0.2">
      <c r="A130" s="30" t="s">
        <v>61</v>
      </c>
      <c r="B130" s="32"/>
      <c r="C130" s="32"/>
      <c r="D130" s="32"/>
      <c r="E130" s="32"/>
      <c r="F130" s="32"/>
      <c r="G130" s="29">
        <f t="shared" si="36"/>
        <v>0</v>
      </c>
      <c r="H130" s="29"/>
      <c r="I130" s="29"/>
      <c r="J130" s="29"/>
      <c r="K130" s="29"/>
      <c r="L130" s="29"/>
      <c r="M130" s="29"/>
      <c r="N130" s="50"/>
    </row>
    <row r="131" spans="1:14" s="8" customFormat="1" ht="25.9" customHeight="1" x14ac:dyDescent="0.2">
      <c r="A131" s="213" t="s">
        <v>452</v>
      </c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5"/>
    </row>
    <row r="132" spans="1:14" s="9" customFormat="1" ht="43.9" customHeight="1" x14ac:dyDescent="0.2">
      <c r="A132" s="30" t="s">
        <v>60</v>
      </c>
      <c r="B132" s="31" t="s">
        <v>282</v>
      </c>
      <c r="C132" s="32" t="s">
        <v>8</v>
      </c>
      <c r="D132" s="32" t="s">
        <v>8</v>
      </c>
      <c r="E132" s="32" t="s">
        <v>8</v>
      </c>
      <c r="F132" s="32" t="s">
        <v>8</v>
      </c>
      <c r="G132" s="29">
        <f>H132+J132+K132+L132</f>
        <v>0</v>
      </c>
      <c r="H132" s="29">
        <f t="shared" ref="H132:N132" si="38">H133</f>
        <v>0</v>
      </c>
      <c r="I132" s="29">
        <f t="shared" si="38"/>
        <v>0</v>
      </c>
      <c r="J132" s="29">
        <f t="shared" si="38"/>
        <v>0</v>
      </c>
      <c r="K132" s="29">
        <f t="shared" si="38"/>
        <v>0</v>
      </c>
      <c r="L132" s="29">
        <f t="shared" si="38"/>
        <v>0</v>
      </c>
      <c r="M132" s="29">
        <f t="shared" si="38"/>
        <v>0</v>
      </c>
      <c r="N132" s="50">
        <f t="shared" si="38"/>
        <v>0</v>
      </c>
    </row>
    <row r="133" spans="1:14" s="9" customFormat="1" ht="36" customHeight="1" x14ac:dyDescent="0.2">
      <c r="A133" s="30" t="s">
        <v>61</v>
      </c>
      <c r="B133" s="31" t="s">
        <v>282</v>
      </c>
      <c r="C133" s="32"/>
      <c r="D133" s="32"/>
      <c r="E133" s="32"/>
      <c r="F133" s="32"/>
      <c r="G133" s="29">
        <f t="shared" ref="G133" si="39">H133+J133+K133+L133</f>
        <v>0</v>
      </c>
      <c r="H133" s="29"/>
      <c r="I133" s="29"/>
      <c r="J133" s="29"/>
      <c r="K133" s="29"/>
      <c r="L133" s="29"/>
      <c r="M133" s="29"/>
      <c r="N133" s="50"/>
    </row>
    <row r="134" spans="1:14" s="10" customFormat="1" ht="26.45" customHeight="1" x14ac:dyDescent="0.2">
      <c r="A134" s="41" t="s">
        <v>53</v>
      </c>
      <c r="B134" s="35" t="s">
        <v>281</v>
      </c>
      <c r="C134" s="33" t="s">
        <v>8</v>
      </c>
      <c r="D134" s="33" t="s">
        <v>8</v>
      </c>
      <c r="E134" s="33" t="s">
        <v>8</v>
      </c>
      <c r="F134" s="33" t="s">
        <v>8</v>
      </c>
      <c r="G134" s="40">
        <f>H134+J134+K134+L134</f>
        <v>109668791.5</v>
      </c>
      <c r="H134" s="40">
        <f>H136+H167+H158+H161+H180</f>
        <v>104780740</v>
      </c>
      <c r="I134" s="40">
        <f>I136+I167+I158+I161+I180</f>
        <v>0</v>
      </c>
      <c r="J134" s="40">
        <f>J136+J167+J158+J161+J180</f>
        <v>4888051.5</v>
      </c>
      <c r="K134" s="40">
        <f>K136+K167</f>
        <v>0</v>
      </c>
      <c r="L134" s="40">
        <f>L136+L167</f>
        <v>0</v>
      </c>
      <c r="M134" s="40">
        <f>M136+M167</f>
        <v>0</v>
      </c>
      <c r="N134" s="51">
        <f>N136+N167</f>
        <v>0</v>
      </c>
    </row>
    <row r="135" spans="1:14" s="10" customFormat="1" ht="26.45" customHeight="1" x14ac:dyDescent="0.2">
      <c r="A135" s="30" t="s">
        <v>2</v>
      </c>
      <c r="B135" s="32"/>
      <c r="C135" s="32" t="s">
        <v>8</v>
      </c>
      <c r="D135" s="32" t="s">
        <v>8</v>
      </c>
      <c r="E135" s="32" t="s">
        <v>8</v>
      </c>
      <c r="F135" s="32" t="s">
        <v>8</v>
      </c>
      <c r="G135" s="29" t="s">
        <v>8</v>
      </c>
      <c r="H135" s="29" t="s">
        <v>8</v>
      </c>
      <c r="I135" s="29" t="s">
        <v>8</v>
      </c>
      <c r="J135" s="29" t="s">
        <v>8</v>
      </c>
      <c r="K135" s="29" t="s">
        <v>8</v>
      </c>
      <c r="L135" s="29" t="s">
        <v>8</v>
      </c>
      <c r="M135" s="29" t="s">
        <v>8</v>
      </c>
      <c r="N135" s="50" t="s">
        <v>8</v>
      </c>
    </row>
    <row r="136" spans="1:14" s="11" customFormat="1" ht="26.45" customHeight="1" x14ac:dyDescent="0.2">
      <c r="A136" s="41" t="s">
        <v>308</v>
      </c>
      <c r="B136" s="35" t="s">
        <v>283</v>
      </c>
      <c r="C136" s="35"/>
      <c r="D136" s="35" t="s">
        <v>18</v>
      </c>
      <c r="E136" s="33" t="s">
        <v>8</v>
      </c>
      <c r="F136" s="33" t="s">
        <v>8</v>
      </c>
      <c r="G136" s="40">
        <f t="shared" ref="G136:G166" si="40">H136+J136+K136+L136</f>
        <v>104780740</v>
      </c>
      <c r="H136" s="40">
        <f>H137+H143+H149+H154+H156+H158+H161</f>
        <v>104780740</v>
      </c>
      <c r="I136" s="40">
        <f t="shared" ref="I136:N136" si="41">I137+I143+I149+I154+I156+I158+I161</f>
        <v>0</v>
      </c>
      <c r="J136" s="40">
        <f t="shared" si="41"/>
        <v>0</v>
      </c>
      <c r="K136" s="40">
        <f t="shared" si="41"/>
        <v>0</v>
      </c>
      <c r="L136" s="40">
        <f t="shared" si="41"/>
        <v>0</v>
      </c>
      <c r="M136" s="40">
        <f t="shared" si="41"/>
        <v>0</v>
      </c>
      <c r="N136" s="51">
        <f t="shared" si="41"/>
        <v>0</v>
      </c>
    </row>
    <row r="137" spans="1:14" s="13" customFormat="1" ht="26.45" hidden="1" customHeight="1" x14ac:dyDescent="0.2">
      <c r="A137" s="38" t="s">
        <v>147</v>
      </c>
      <c r="B137" s="36" t="s">
        <v>284</v>
      </c>
      <c r="C137" s="36"/>
      <c r="D137" s="36" t="s">
        <v>18</v>
      </c>
      <c r="E137" s="39" t="s">
        <v>8</v>
      </c>
      <c r="F137" s="39" t="s">
        <v>8</v>
      </c>
      <c r="G137" s="37">
        <f t="shared" si="40"/>
        <v>0</v>
      </c>
      <c r="H137" s="37">
        <f t="shared" ref="H137:N137" si="42">H138+H139+H140+H141+H142</f>
        <v>0</v>
      </c>
      <c r="I137" s="37">
        <f t="shared" si="42"/>
        <v>0</v>
      </c>
      <c r="J137" s="37">
        <f t="shared" si="42"/>
        <v>0</v>
      </c>
      <c r="K137" s="37">
        <f t="shared" si="42"/>
        <v>0</v>
      </c>
      <c r="L137" s="37">
        <f t="shared" si="42"/>
        <v>0</v>
      </c>
      <c r="M137" s="37">
        <f t="shared" si="42"/>
        <v>0</v>
      </c>
      <c r="N137" s="52">
        <f t="shared" si="42"/>
        <v>0</v>
      </c>
    </row>
    <row r="138" spans="1:14" s="10" customFormat="1" ht="36.6" hidden="1" customHeight="1" x14ac:dyDescent="0.2">
      <c r="A138" s="209" t="s">
        <v>148</v>
      </c>
      <c r="B138" s="211" t="s">
        <v>284</v>
      </c>
      <c r="C138" s="211"/>
      <c r="D138" s="211" t="s">
        <v>288</v>
      </c>
      <c r="E138" s="31" t="s">
        <v>116</v>
      </c>
      <c r="F138" s="31" t="s">
        <v>117</v>
      </c>
      <c r="G138" s="29">
        <f t="shared" si="40"/>
        <v>0</v>
      </c>
      <c r="H138" s="29"/>
      <c r="I138" s="29"/>
      <c r="J138" s="29"/>
      <c r="K138" s="29"/>
      <c r="L138" s="29"/>
      <c r="M138" s="29"/>
      <c r="N138" s="50"/>
    </row>
    <row r="139" spans="1:14" s="10" customFormat="1" ht="36.6" hidden="1" customHeight="1" x14ac:dyDescent="0.2">
      <c r="A139" s="210"/>
      <c r="B139" s="212"/>
      <c r="C139" s="212"/>
      <c r="D139" s="212"/>
      <c r="E139" s="31" t="s">
        <v>118</v>
      </c>
      <c r="F139" s="31" t="s">
        <v>119</v>
      </c>
      <c r="G139" s="29">
        <f t="shared" si="40"/>
        <v>0</v>
      </c>
      <c r="H139" s="29"/>
      <c r="I139" s="29"/>
      <c r="J139" s="29"/>
      <c r="K139" s="29"/>
      <c r="L139" s="29"/>
      <c r="M139" s="29"/>
      <c r="N139" s="50"/>
    </row>
    <row r="140" spans="1:14" s="10" customFormat="1" ht="36.6" hidden="1" customHeight="1" x14ac:dyDescent="0.2">
      <c r="A140" s="209" t="s">
        <v>149</v>
      </c>
      <c r="B140" s="211" t="s">
        <v>284</v>
      </c>
      <c r="C140" s="211"/>
      <c r="D140" s="211" t="s">
        <v>288</v>
      </c>
      <c r="E140" s="31" t="s">
        <v>116</v>
      </c>
      <c r="F140" s="31" t="s">
        <v>120</v>
      </c>
      <c r="G140" s="29">
        <f t="shared" si="40"/>
        <v>0</v>
      </c>
      <c r="H140" s="29"/>
      <c r="I140" s="29"/>
      <c r="J140" s="29"/>
      <c r="K140" s="29"/>
      <c r="L140" s="29"/>
      <c r="M140" s="29"/>
      <c r="N140" s="50"/>
    </row>
    <row r="141" spans="1:14" s="10" customFormat="1" ht="36.6" hidden="1" customHeight="1" x14ac:dyDescent="0.2">
      <c r="A141" s="210"/>
      <c r="B141" s="212"/>
      <c r="C141" s="212"/>
      <c r="D141" s="212"/>
      <c r="E141" s="31" t="s">
        <v>118</v>
      </c>
      <c r="F141" s="31" t="s">
        <v>142</v>
      </c>
      <c r="G141" s="29">
        <f t="shared" si="40"/>
        <v>0</v>
      </c>
      <c r="H141" s="29"/>
      <c r="I141" s="29"/>
      <c r="J141" s="29"/>
      <c r="K141" s="29"/>
      <c r="L141" s="29"/>
      <c r="M141" s="29"/>
      <c r="N141" s="50"/>
    </row>
    <row r="142" spans="1:14" s="10" customFormat="1" ht="66.599999999999994" hidden="1" customHeight="1" x14ac:dyDescent="0.2">
      <c r="A142" s="30" t="s">
        <v>150</v>
      </c>
      <c r="B142" s="31" t="s">
        <v>284</v>
      </c>
      <c r="C142" s="31"/>
      <c r="D142" s="31" t="s">
        <v>288</v>
      </c>
      <c r="E142" s="31" t="s">
        <v>116</v>
      </c>
      <c r="F142" s="31" t="s">
        <v>141</v>
      </c>
      <c r="G142" s="29">
        <f t="shared" si="40"/>
        <v>0</v>
      </c>
      <c r="H142" s="29"/>
      <c r="I142" s="29"/>
      <c r="J142" s="29"/>
      <c r="K142" s="29"/>
      <c r="L142" s="29"/>
      <c r="M142" s="29"/>
      <c r="N142" s="50"/>
    </row>
    <row r="143" spans="1:14" s="13" customFormat="1" ht="63" customHeight="1" x14ac:dyDescent="0.2">
      <c r="A143" s="38" t="s">
        <v>151</v>
      </c>
      <c r="B143" s="36" t="s">
        <v>284</v>
      </c>
      <c r="C143" s="36"/>
      <c r="D143" s="36" t="s">
        <v>18</v>
      </c>
      <c r="E143" s="39" t="s">
        <v>8</v>
      </c>
      <c r="F143" s="39" t="s">
        <v>8</v>
      </c>
      <c r="G143" s="37">
        <f t="shared" si="40"/>
        <v>104780740</v>
      </c>
      <c r="H143" s="37">
        <f t="shared" ref="H143:N143" si="43">H144+H145+H146+H147+H148</f>
        <v>104780740</v>
      </c>
      <c r="I143" s="37">
        <f t="shared" si="43"/>
        <v>0</v>
      </c>
      <c r="J143" s="37">
        <f t="shared" si="43"/>
        <v>0</v>
      </c>
      <c r="K143" s="37">
        <f t="shared" si="43"/>
        <v>0</v>
      </c>
      <c r="L143" s="37">
        <f t="shared" si="43"/>
        <v>0</v>
      </c>
      <c r="M143" s="37">
        <f t="shared" si="43"/>
        <v>0</v>
      </c>
      <c r="N143" s="52">
        <f t="shared" si="43"/>
        <v>0</v>
      </c>
    </row>
    <row r="144" spans="1:14" s="10" customFormat="1" ht="35.450000000000003" customHeight="1" x14ac:dyDescent="0.2">
      <c r="A144" s="209" t="s">
        <v>152</v>
      </c>
      <c r="B144" s="211" t="s">
        <v>284</v>
      </c>
      <c r="C144" s="211"/>
      <c r="D144" s="211" t="s">
        <v>288</v>
      </c>
      <c r="E144" s="31" t="s">
        <v>116</v>
      </c>
      <c r="F144" s="31" t="s">
        <v>121</v>
      </c>
      <c r="G144" s="29">
        <f t="shared" si="40"/>
        <v>0</v>
      </c>
      <c r="H144" s="29"/>
      <c r="I144" s="29"/>
      <c r="J144" s="29"/>
      <c r="K144" s="29"/>
      <c r="L144" s="29"/>
      <c r="M144" s="29"/>
      <c r="N144" s="50"/>
    </row>
    <row r="145" spans="1:14" s="10" customFormat="1" ht="35.450000000000003" customHeight="1" x14ac:dyDescent="0.2">
      <c r="A145" s="210"/>
      <c r="B145" s="212"/>
      <c r="C145" s="212"/>
      <c r="D145" s="212"/>
      <c r="E145" s="31" t="s">
        <v>118</v>
      </c>
      <c r="F145" s="31" t="s">
        <v>122</v>
      </c>
      <c r="G145" s="29">
        <f t="shared" si="40"/>
        <v>66131020</v>
      </c>
      <c r="H145" s="29">
        <f>66131070-50</f>
        <v>66131020</v>
      </c>
      <c r="I145" s="29"/>
      <c r="J145" s="29"/>
      <c r="K145" s="29"/>
      <c r="L145" s="29"/>
      <c r="M145" s="29"/>
      <c r="N145" s="50"/>
    </row>
    <row r="146" spans="1:14" s="10" customFormat="1" ht="35.450000000000003" customHeight="1" x14ac:dyDescent="0.2">
      <c r="A146" s="209" t="s">
        <v>153</v>
      </c>
      <c r="B146" s="211" t="s">
        <v>284</v>
      </c>
      <c r="C146" s="211"/>
      <c r="D146" s="211" t="s">
        <v>288</v>
      </c>
      <c r="E146" s="31" t="s">
        <v>116</v>
      </c>
      <c r="F146" s="31" t="s">
        <v>123</v>
      </c>
      <c r="G146" s="29">
        <f t="shared" si="40"/>
        <v>13331630</v>
      </c>
      <c r="H146" s="29">
        <f>12937500+394130</f>
        <v>13331630</v>
      </c>
      <c r="I146" s="29"/>
      <c r="J146" s="29"/>
      <c r="K146" s="29"/>
      <c r="L146" s="29"/>
      <c r="M146" s="29"/>
      <c r="N146" s="50"/>
    </row>
    <row r="147" spans="1:14" s="10" customFormat="1" ht="35.450000000000003" customHeight="1" x14ac:dyDescent="0.2">
      <c r="A147" s="210"/>
      <c r="B147" s="212"/>
      <c r="C147" s="212"/>
      <c r="D147" s="212"/>
      <c r="E147" s="31" t="s">
        <v>118</v>
      </c>
      <c r="F147" s="31" t="s">
        <v>143</v>
      </c>
      <c r="G147" s="29">
        <f t="shared" si="40"/>
        <v>25318090</v>
      </c>
      <c r="H147" s="54">
        <v>25318090</v>
      </c>
      <c r="I147" s="29"/>
      <c r="J147" s="29"/>
      <c r="K147" s="29"/>
      <c r="L147" s="29"/>
      <c r="M147" s="29"/>
      <c r="N147" s="50"/>
    </row>
    <row r="148" spans="1:14" s="10" customFormat="1" ht="66" customHeight="1" x14ac:dyDescent="0.2">
      <c r="A148" s="30" t="s">
        <v>154</v>
      </c>
      <c r="B148" s="31" t="s">
        <v>284</v>
      </c>
      <c r="C148" s="31"/>
      <c r="D148" s="31" t="s">
        <v>288</v>
      </c>
      <c r="E148" s="31" t="s">
        <v>116</v>
      </c>
      <c r="F148" s="31" t="s">
        <v>144</v>
      </c>
      <c r="G148" s="29">
        <f t="shared" si="40"/>
        <v>0</v>
      </c>
      <c r="H148" s="29"/>
      <c r="I148" s="29"/>
      <c r="J148" s="29"/>
      <c r="K148" s="29"/>
      <c r="L148" s="29"/>
      <c r="M148" s="29"/>
      <c r="N148" s="50"/>
    </row>
    <row r="149" spans="1:14" s="13" customFormat="1" ht="47.45" hidden="1" customHeight="1" x14ac:dyDescent="0.2">
      <c r="A149" s="38" t="s">
        <v>155</v>
      </c>
      <c r="B149" s="36" t="s">
        <v>284</v>
      </c>
      <c r="C149" s="36"/>
      <c r="D149" s="36" t="s">
        <v>18</v>
      </c>
      <c r="E149" s="39" t="s">
        <v>8</v>
      </c>
      <c r="F149" s="39" t="s">
        <v>8</v>
      </c>
      <c r="G149" s="37">
        <f t="shared" si="40"/>
        <v>0</v>
      </c>
      <c r="H149" s="37">
        <f t="shared" ref="H149:N149" si="44">H150+H151+H152+H153</f>
        <v>0</v>
      </c>
      <c r="I149" s="37">
        <f t="shared" si="44"/>
        <v>0</v>
      </c>
      <c r="J149" s="37">
        <f t="shared" si="44"/>
        <v>0</v>
      </c>
      <c r="K149" s="37">
        <f t="shared" si="44"/>
        <v>0</v>
      </c>
      <c r="L149" s="37">
        <f t="shared" si="44"/>
        <v>0</v>
      </c>
      <c r="M149" s="37">
        <f t="shared" si="44"/>
        <v>0</v>
      </c>
      <c r="N149" s="52">
        <f t="shared" si="44"/>
        <v>0</v>
      </c>
    </row>
    <row r="150" spans="1:14" s="10" customFormat="1" ht="63.6" hidden="1" customHeight="1" x14ac:dyDescent="0.2">
      <c r="A150" s="30" t="s">
        <v>156</v>
      </c>
      <c r="B150" s="31" t="s">
        <v>284</v>
      </c>
      <c r="C150" s="31"/>
      <c r="D150" s="31" t="s">
        <v>288</v>
      </c>
      <c r="E150" s="31" t="s">
        <v>116</v>
      </c>
      <c r="F150" s="31" t="s">
        <v>124</v>
      </c>
      <c r="G150" s="29">
        <f t="shared" si="40"/>
        <v>0</v>
      </c>
      <c r="H150" s="29"/>
      <c r="I150" s="29"/>
      <c r="J150" s="29"/>
      <c r="K150" s="29"/>
      <c r="L150" s="29"/>
      <c r="M150" s="29"/>
      <c r="N150" s="50"/>
    </row>
    <row r="151" spans="1:14" s="10" customFormat="1" ht="52.9" hidden="1" customHeight="1" x14ac:dyDescent="0.2">
      <c r="A151" s="30" t="s">
        <v>157</v>
      </c>
      <c r="B151" s="31" t="s">
        <v>284</v>
      </c>
      <c r="C151" s="31"/>
      <c r="D151" s="31" t="s">
        <v>288</v>
      </c>
      <c r="E151" s="31" t="s">
        <v>116</v>
      </c>
      <c r="F151" s="31" t="s">
        <v>125</v>
      </c>
      <c r="G151" s="29">
        <f t="shared" si="40"/>
        <v>0</v>
      </c>
      <c r="H151" s="29"/>
      <c r="I151" s="29"/>
      <c r="J151" s="29"/>
      <c r="K151" s="29"/>
      <c r="L151" s="29"/>
      <c r="M151" s="29"/>
      <c r="N151" s="50"/>
    </row>
    <row r="152" spans="1:14" s="10" customFormat="1" ht="68.45" hidden="1" customHeight="1" x14ac:dyDescent="0.2">
      <c r="A152" s="30" t="s">
        <v>158</v>
      </c>
      <c r="B152" s="31" t="s">
        <v>284</v>
      </c>
      <c r="C152" s="31"/>
      <c r="D152" s="31" t="s">
        <v>288</v>
      </c>
      <c r="E152" s="31" t="s">
        <v>116</v>
      </c>
      <c r="F152" s="31" t="s">
        <v>145</v>
      </c>
      <c r="G152" s="29">
        <f t="shared" si="40"/>
        <v>0</v>
      </c>
      <c r="H152" s="29"/>
      <c r="I152" s="29"/>
      <c r="J152" s="29"/>
      <c r="K152" s="29"/>
      <c r="L152" s="29"/>
      <c r="M152" s="29"/>
      <c r="N152" s="50"/>
    </row>
    <row r="153" spans="1:14" s="10" customFormat="1" ht="34.15" hidden="1" customHeight="1" x14ac:dyDescent="0.2">
      <c r="A153" s="30" t="s">
        <v>159</v>
      </c>
      <c r="B153" s="31" t="s">
        <v>284</v>
      </c>
      <c r="C153" s="31"/>
      <c r="D153" s="31" t="s">
        <v>288</v>
      </c>
      <c r="E153" s="31" t="s">
        <v>116</v>
      </c>
      <c r="F153" s="31" t="s">
        <v>146</v>
      </c>
      <c r="G153" s="29">
        <f t="shared" si="40"/>
        <v>0</v>
      </c>
      <c r="H153" s="29"/>
      <c r="I153" s="29"/>
      <c r="J153" s="29"/>
      <c r="K153" s="29"/>
      <c r="L153" s="29"/>
      <c r="M153" s="29"/>
      <c r="N153" s="50"/>
    </row>
    <row r="154" spans="1:14" s="13" customFormat="1" ht="47.45" hidden="1" customHeight="1" x14ac:dyDescent="0.2">
      <c r="A154" s="38" t="s">
        <v>160</v>
      </c>
      <c r="B154" s="36" t="s">
        <v>284</v>
      </c>
      <c r="C154" s="36"/>
      <c r="D154" s="36" t="s">
        <v>18</v>
      </c>
      <c r="E154" s="39" t="s">
        <v>8</v>
      </c>
      <c r="F154" s="39" t="s">
        <v>8</v>
      </c>
      <c r="G154" s="37">
        <f t="shared" si="40"/>
        <v>0</v>
      </c>
      <c r="H154" s="37">
        <f t="shared" ref="H154:N154" si="45">H155</f>
        <v>0</v>
      </c>
      <c r="I154" s="37">
        <f t="shared" si="45"/>
        <v>0</v>
      </c>
      <c r="J154" s="37">
        <f t="shared" si="45"/>
        <v>0</v>
      </c>
      <c r="K154" s="37">
        <f t="shared" si="45"/>
        <v>0</v>
      </c>
      <c r="L154" s="37">
        <f t="shared" si="45"/>
        <v>0</v>
      </c>
      <c r="M154" s="37">
        <f t="shared" si="45"/>
        <v>0</v>
      </c>
      <c r="N154" s="52">
        <f t="shared" si="45"/>
        <v>0</v>
      </c>
    </row>
    <row r="155" spans="1:14" s="10" customFormat="1" ht="55.15" hidden="1" customHeight="1" x14ac:dyDescent="0.2">
      <c r="A155" s="30" t="s">
        <v>161</v>
      </c>
      <c r="B155" s="31" t="s">
        <v>284</v>
      </c>
      <c r="C155" s="31"/>
      <c r="D155" s="31" t="s">
        <v>288</v>
      </c>
      <c r="E155" s="31" t="s">
        <v>116</v>
      </c>
      <c r="F155" s="31" t="s">
        <v>126</v>
      </c>
      <c r="G155" s="29">
        <f t="shared" si="40"/>
        <v>0</v>
      </c>
      <c r="H155" s="29"/>
      <c r="I155" s="29"/>
      <c r="J155" s="29"/>
      <c r="K155" s="29"/>
      <c r="L155" s="29"/>
      <c r="M155" s="29"/>
      <c r="N155" s="50"/>
    </row>
    <row r="156" spans="1:14" s="13" customFormat="1" ht="31.9" hidden="1" customHeight="1" x14ac:dyDescent="0.2">
      <c r="A156" s="38" t="s">
        <v>162</v>
      </c>
      <c r="B156" s="36" t="s">
        <v>284</v>
      </c>
      <c r="C156" s="36"/>
      <c r="D156" s="36" t="s">
        <v>18</v>
      </c>
      <c r="E156" s="39" t="s">
        <v>8</v>
      </c>
      <c r="F156" s="39" t="s">
        <v>8</v>
      </c>
      <c r="G156" s="37">
        <f t="shared" si="40"/>
        <v>0</v>
      </c>
      <c r="H156" s="37">
        <f t="shared" ref="H156:N156" si="46">H157</f>
        <v>0</v>
      </c>
      <c r="I156" s="37">
        <f t="shared" si="46"/>
        <v>0</v>
      </c>
      <c r="J156" s="37">
        <f t="shared" si="46"/>
        <v>0</v>
      </c>
      <c r="K156" s="37">
        <f t="shared" si="46"/>
        <v>0</v>
      </c>
      <c r="L156" s="37">
        <f t="shared" si="46"/>
        <v>0</v>
      </c>
      <c r="M156" s="37">
        <f t="shared" si="46"/>
        <v>0</v>
      </c>
      <c r="N156" s="52">
        <f t="shared" si="46"/>
        <v>0</v>
      </c>
    </row>
    <row r="157" spans="1:14" s="10" customFormat="1" ht="41.45" hidden="1" customHeight="1" x14ac:dyDescent="0.2">
      <c r="A157" s="30" t="s">
        <v>163</v>
      </c>
      <c r="B157" s="31" t="s">
        <v>284</v>
      </c>
      <c r="C157" s="31"/>
      <c r="D157" s="31" t="s">
        <v>288</v>
      </c>
      <c r="E157" s="31" t="s">
        <v>116</v>
      </c>
      <c r="F157" s="31" t="s">
        <v>127</v>
      </c>
      <c r="G157" s="29">
        <f t="shared" si="40"/>
        <v>0</v>
      </c>
      <c r="H157" s="29"/>
      <c r="I157" s="29"/>
      <c r="J157" s="29"/>
      <c r="K157" s="29"/>
      <c r="L157" s="29"/>
      <c r="M157" s="29"/>
      <c r="N157" s="50"/>
    </row>
    <row r="158" spans="1:14" s="11" customFormat="1" ht="100.15" customHeight="1" x14ac:dyDescent="0.2">
      <c r="A158" s="41" t="s">
        <v>129</v>
      </c>
      <c r="B158" s="35" t="s">
        <v>284</v>
      </c>
      <c r="C158" s="33" t="s">
        <v>8</v>
      </c>
      <c r="D158" s="33" t="s">
        <v>8</v>
      </c>
      <c r="E158" s="35" t="s">
        <v>130</v>
      </c>
      <c r="F158" s="33" t="s">
        <v>8</v>
      </c>
      <c r="G158" s="40">
        <f t="shared" si="40"/>
        <v>0</v>
      </c>
      <c r="H158" s="40">
        <f t="shared" ref="H158:N158" si="47">H159+H160</f>
        <v>0</v>
      </c>
      <c r="I158" s="40">
        <f t="shared" si="47"/>
        <v>0</v>
      </c>
      <c r="J158" s="40">
        <f t="shared" si="47"/>
        <v>0</v>
      </c>
      <c r="K158" s="40">
        <f t="shared" si="47"/>
        <v>0</v>
      </c>
      <c r="L158" s="40">
        <f t="shared" si="47"/>
        <v>0</v>
      </c>
      <c r="M158" s="40">
        <f t="shared" si="47"/>
        <v>0</v>
      </c>
      <c r="N158" s="51">
        <f t="shared" si="47"/>
        <v>0</v>
      </c>
    </row>
    <row r="159" spans="1:14" s="10" customFormat="1" ht="30" customHeight="1" x14ac:dyDescent="0.2">
      <c r="A159" s="30" t="s">
        <v>19</v>
      </c>
      <c r="B159" s="31" t="s">
        <v>284</v>
      </c>
      <c r="C159" s="31"/>
      <c r="D159" s="31" t="s">
        <v>284</v>
      </c>
      <c r="E159" s="31" t="s">
        <v>130</v>
      </c>
      <c r="F159" s="32" t="s">
        <v>8</v>
      </c>
      <c r="G159" s="29">
        <f t="shared" si="40"/>
        <v>0</v>
      </c>
      <c r="H159" s="29"/>
      <c r="I159" s="29"/>
      <c r="J159" s="29"/>
      <c r="K159" s="29"/>
      <c r="L159" s="29"/>
      <c r="M159" s="29"/>
      <c r="N159" s="50"/>
    </row>
    <row r="160" spans="1:14" s="10" customFormat="1" ht="30" customHeight="1" x14ac:dyDescent="0.2">
      <c r="A160" s="30" t="s">
        <v>44</v>
      </c>
      <c r="B160" s="31" t="s">
        <v>284</v>
      </c>
      <c r="C160" s="31"/>
      <c r="D160" s="31" t="s">
        <v>288</v>
      </c>
      <c r="E160" s="31" t="s">
        <v>130</v>
      </c>
      <c r="F160" s="32" t="s">
        <v>8</v>
      </c>
      <c r="G160" s="29">
        <f t="shared" si="40"/>
        <v>0</v>
      </c>
      <c r="H160" s="29"/>
      <c r="I160" s="29"/>
      <c r="J160" s="29"/>
      <c r="K160" s="29"/>
      <c r="L160" s="29"/>
      <c r="M160" s="29"/>
      <c r="N160" s="50"/>
    </row>
    <row r="161" spans="1:14" s="11" customFormat="1" ht="30" customHeight="1" x14ac:dyDescent="0.2">
      <c r="A161" s="41" t="s">
        <v>131</v>
      </c>
      <c r="B161" s="33" t="s">
        <v>8</v>
      </c>
      <c r="C161" s="33" t="s">
        <v>8</v>
      </c>
      <c r="D161" s="33" t="s">
        <v>8</v>
      </c>
      <c r="E161" s="33" t="s">
        <v>8</v>
      </c>
      <c r="F161" s="33" t="s">
        <v>8</v>
      </c>
      <c r="G161" s="40">
        <f t="shared" si="40"/>
        <v>0</v>
      </c>
      <c r="H161" s="40">
        <f t="shared" ref="H161:N161" si="48">SUM(H162:H166)</f>
        <v>0</v>
      </c>
      <c r="I161" s="40">
        <f t="shared" si="48"/>
        <v>0</v>
      </c>
      <c r="J161" s="40">
        <f t="shared" si="48"/>
        <v>0</v>
      </c>
      <c r="K161" s="40">
        <f t="shared" si="48"/>
        <v>0</v>
      </c>
      <c r="L161" s="40">
        <f t="shared" si="48"/>
        <v>0</v>
      </c>
      <c r="M161" s="40">
        <f t="shared" si="48"/>
        <v>0</v>
      </c>
      <c r="N161" s="51">
        <f t="shared" si="48"/>
        <v>0</v>
      </c>
    </row>
    <row r="162" spans="1:14" s="11" customFormat="1" ht="30" customHeight="1" x14ac:dyDescent="0.2">
      <c r="A162" s="30" t="s">
        <v>135</v>
      </c>
      <c r="B162" s="31" t="s">
        <v>284</v>
      </c>
      <c r="C162" s="31"/>
      <c r="D162" s="31" t="s">
        <v>284</v>
      </c>
      <c r="E162" s="31" t="s">
        <v>132</v>
      </c>
      <c r="F162" s="32" t="s">
        <v>8</v>
      </c>
      <c r="G162" s="29">
        <f t="shared" si="40"/>
        <v>0</v>
      </c>
      <c r="H162" s="40"/>
      <c r="I162" s="40"/>
      <c r="J162" s="40"/>
      <c r="K162" s="29"/>
      <c r="L162" s="29"/>
      <c r="M162" s="29"/>
      <c r="N162" s="50"/>
    </row>
    <row r="163" spans="1:14" s="11" customFormat="1" ht="30" customHeight="1" x14ac:dyDescent="0.2">
      <c r="A163" s="30" t="s">
        <v>135</v>
      </c>
      <c r="B163" s="31" t="s">
        <v>284</v>
      </c>
      <c r="C163" s="31"/>
      <c r="D163" s="31" t="s">
        <v>304</v>
      </c>
      <c r="E163" s="31" t="s">
        <v>132</v>
      </c>
      <c r="F163" s="32" t="s">
        <v>8</v>
      </c>
      <c r="G163" s="29">
        <f t="shared" si="40"/>
        <v>0</v>
      </c>
      <c r="H163" s="40"/>
      <c r="I163" s="40"/>
      <c r="J163" s="40"/>
      <c r="K163" s="29"/>
      <c r="L163" s="29"/>
      <c r="M163" s="29"/>
      <c r="N163" s="50"/>
    </row>
    <row r="164" spans="1:14" s="11" customFormat="1" ht="30" customHeight="1" x14ac:dyDescent="0.2">
      <c r="A164" s="30" t="s">
        <v>135</v>
      </c>
      <c r="B164" s="31" t="s">
        <v>284</v>
      </c>
      <c r="C164" s="31"/>
      <c r="D164" s="31" t="s">
        <v>305</v>
      </c>
      <c r="E164" s="31" t="s">
        <v>132</v>
      </c>
      <c r="F164" s="32" t="s">
        <v>8</v>
      </c>
      <c r="G164" s="29">
        <f t="shared" si="40"/>
        <v>0</v>
      </c>
      <c r="H164" s="40"/>
      <c r="I164" s="40"/>
      <c r="J164" s="40"/>
      <c r="K164" s="29"/>
      <c r="L164" s="29"/>
      <c r="M164" s="29"/>
      <c r="N164" s="50"/>
    </row>
    <row r="165" spans="1:14" s="11" customFormat="1" ht="30" customHeight="1" x14ac:dyDescent="0.2">
      <c r="A165" s="30" t="s">
        <v>135</v>
      </c>
      <c r="B165" s="31" t="s">
        <v>284</v>
      </c>
      <c r="C165" s="31"/>
      <c r="D165" s="31" t="s">
        <v>306</v>
      </c>
      <c r="E165" s="31" t="s">
        <v>132</v>
      </c>
      <c r="F165" s="32" t="s">
        <v>8</v>
      </c>
      <c r="G165" s="29">
        <f t="shared" si="40"/>
        <v>0</v>
      </c>
      <c r="H165" s="40"/>
      <c r="I165" s="40"/>
      <c r="J165" s="40"/>
      <c r="K165" s="29"/>
      <c r="L165" s="29"/>
      <c r="M165" s="29"/>
      <c r="N165" s="50"/>
    </row>
    <row r="166" spans="1:14" s="11" customFormat="1" ht="30" customHeight="1" x14ac:dyDescent="0.2">
      <c r="A166" s="30" t="s">
        <v>134</v>
      </c>
      <c r="B166" s="31" t="s">
        <v>284</v>
      </c>
      <c r="C166" s="31"/>
      <c r="D166" s="31" t="s">
        <v>288</v>
      </c>
      <c r="E166" s="31" t="s">
        <v>133</v>
      </c>
      <c r="F166" s="32" t="s">
        <v>8</v>
      </c>
      <c r="G166" s="29">
        <f t="shared" si="40"/>
        <v>0</v>
      </c>
      <c r="H166" s="40"/>
      <c r="I166" s="40"/>
      <c r="J166" s="40"/>
      <c r="K166" s="29"/>
      <c r="L166" s="29"/>
      <c r="M166" s="29"/>
      <c r="N166" s="50"/>
    </row>
    <row r="167" spans="1:14" s="11" customFormat="1" ht="21" customHeight="1" x14ac:dyDescent="0.2">
      <c r="A167" s="41" t="s">
        <v>128</v>
      </c>
      <c r="B167" s="35" t="s">
        <v>285</v>
      </c>
      <c r="C167" s="35"/>
      <c r="D167" s="35" t="s">
        <v>20</v>
      </c>
      <c r="E167" s="33" t="s">
        <v>8</v>
      </c>
      <c r="F167" s="33" t="s">
        <v>8</v>
      </c>
      <c r="G167" s="40">
        <f>H167+J167+K167+L167</f>
        <v>4888051.5</v>
      </c>
      <c r="H167" s="40">
        <f>SUM(H168:H180)</f>
        <v>0</v>
      </c>
      <c r="I167" s="40">
        <f>SUM(I168:I180)</f>
        <v>0</v>
      </c>
      <c r="J167" s="40">
        <f>SUM(J168:J180)</f>
        <v>4888051.5</v>
      </c>
      <c r="K167" s="40">
        <f>SUM(K168:K179)</f>
        <v>0</v>
      </c>
      <c r="L167" s="40">
        <f>SUM(L168:L180)</f>
        <v>0</v>
      </c>
      <c r="M167" s="40">
        <f>SUM(M168:M180)</f>
        <v>0</v>
      </c>
      <c r="N167" s="51">
        <f>SUM(N168:N180)</f>
        <v>0</v>
      </c>
    </row>
    <row r="168" spans="1:14" s="10" customFormat="1" ht="38.450000000000003" customHeight="1" x14ac:dyDescent="0.2">
      <c r="A168" s="30" t="s">
        <v>186</v>
      </c>
      <c r="B168" s="31" t="s">
        <v>286</v>
      </c>
      <c r="C168" s="31"/>
      <c r="D168" s="31" t="s">
        <v>287</v>
      </c>
      <c r="E168" s="32" t="s">
        <v>8</v>
      </c>
      <c r="F168" s="32"/>
      <c r="G168" s="29">
        <f>H168+J168+K168+L168</f>
        <v>0</v>
      </c>
      <c r="H168" s="29"/>
      <c r="I168" s="29"/>
      <c r="J168" s="29"/>
      <c r="K168" s="29"/>
      <c r="L168" s="29"/>
      <c r="M168" s="29"/>
      <c r="N168" s="50"/>
    </row>
    <row r="169" spans="1:14" s="10" customFormat="1" ht="99" customHeight="1" x14ac:dyDescent="0.2">
      <c r="A169" s="30" t="s">
        <v>335</v>
      </c>
      <c r="B169" s="31"/>
      <c r="C169" s="31"/>
      <c r="D169" s="31" t="s">
        <v>287</v>
      </c>
      <c r="E169" s="32" t="s">
        <v>8</v>
      </c>
      <c r="F169" s="32" t="s">
        <v>336</v>
      </c>
      <c r="G169" s="29">
        <f t="shared" ref="G169:G179" si="49">H169+J169+K169+L169</f>
        <v>0</v>
      </c>
      <c r="H169" s="29"/>
      <c r="I169" s="29"/>
      <c r="J169" s="29"/>
      <c r="K169" s="29"/>
      <c r="L169" s="29"/>
      <c r="M169" s="29"/>
      <c r="N169" s="50"/>
    </row>
    <row r="170" spans="1:14" s="10" customFormat="1" ht="186" customHeight="1" x14ac:dyDescent="0.2">
      <c r="A170" s="30" t="s">
        <v>338</v>
      </c>
      <c r="B170" s="31"/>
      <c r="C170" s="31"/>
      <c r="D170" s="31" t="s">
        <v>287</v>
      </c>
      <c r="E170" s="32" t="s">
        <v>8</v>
      </c>
      <c r="F170" s="32" t="s">
        <v>337</v>
      </c>
      <c r="G170" s="29">
        <f t="shared" si="49"/>
        <v>441000</v>
      </c>
      <c r="H170" s="29"/>
      <c r="I170" s="29"/>
      <c r="J170" s="29">
        <v>441000</v>
      </c>
      <c r="K170" s="29"/>
      <c r="L170" s="29"/>
      <c r="M170" s="29"/>
      <c r="N170" s="50"/>
    </row>
    <row r="171" spans="1:14" s="10" customFormat="1" ht="130.5" customHeight="1" x14ac:dyDescent="0.2">
      <c r="A171" s="30" t="s">
        <v>340</v>
      </c>
      <c r="B171" s="31"/>
      <c r="C171" s="31"/>
      <c r="D171" s="31" t="s">
        <v>287</v>
      </c>
      <c r="E171" s="32" t="s">
        <v>8</v>
      </c>
      <c r="F171" s="32" t="s">
        <v>339</v>
      </c>
      <c r="G171" s="29">
        <f t="shared" si="49"/>
        <v>110250</v>
      </c>
      <c r="H171" s="29"/>
      <c r="I171" s="29"/>
      <c r="J171" s="29">
        <v>110250</v>
      </c>
      <c r="K171" s="29"/>
      <c r="L171" s="29"/>
      <c r="M171" s="29"/>
      <c r="N171" s="50"/>
    </row>
    <row r="172" spans="1:14" s="10" customFormat="1" ht="130.5" customHeight="1" x14ac:dyDescent="0.2">
      <c r="A172" s="30" t="s">
        <v>341</v>
      </c>
      <c r="B172" s="31"/>
      <c r="C172" s="31"/>
      <c r="D172" s="31" t="s">
        <v>287</v>
      </c>
      <c r="E172" s="32" t="s">
        <v>8</v>
      </c>
      <c r="F172" s="32" t="s">
        <v>342</v>
      </c>
      <c r="G172" s="29">
        <f t="shared" si="49"/>
        <v>0</v>
      </c>
      <c r="H172" s="29"/>
      <c r="I172" s="29"/>
      <c r="J172" s="29"/>
      <c r="K172" s="29"/>
      <c r="L172" s="29"/>
      <c r="M172" s="29"/>
      <c r="N172" s="50"/>
    </row>
    <row r="173" spans="1:14" s="10" customFormat="1" ht="240" customHeight="1" x14ac:dyDescent="0.2">
      <c r="A173" s="30" t="s">
        <v>343</v>
      </c>
      <c r="B173" s="31"/>
      <c r="C173" s="31"/>
      <c r="D173" s="31" t="s">
        <v>287</v>
      </c>
      <c r="E173" s="32" t="s">
        <v>8</v>
      </c>
      <c r="F173" s="32" t="s">
        <v>344</v>
      </c>
      <c r="G173" s="29">
        <f t="shared" si="49"/>
        <v>3547381.5</v>
      </c>
      <c r="H173" s="29"/>
      <c r="I173" s="29"/>
      <c r="J173" s="29">
        <v>3547381.5</v>
      </c>
      <c r="K173" s="29"/>
      <c r="L173" s="29"/>
      <c r="M173" s="29"/>
      <c r="N173" s="50"/>
    </row>
    <row r="174" spans="1:14" s="10" customFormat="1" ht="95.25" customHeight="1" x14ac:dyDescent="0.2">
      <c r="A174" s="30" t="s">
        <v>345</v>
      </c>
      <c r="B174" s="31"/>
      <c r="C174" s="31"/>
      <c r="D174" s="31" t="s">
        <v>287</v>
      </c>
      <c r="E174" s="32" t="s">
        <v>8</v>
      </c>
      <c r="F174" s="32" t="s">
        <v>346</v>
      </c>
      <c r="G174" s="29">
        <f t="shared" si="49"/>
        <v>679260</v>
      </c>
      <c r="H174" s="29"/>
      <c r="I174" s="29"/>
      <c r="J174" s="29">
        <v>679260</v>
      </c>
      <c r="K174" s="29"/>
      <c r="L174" s="29"/>
      <c r="M174" s="29"/>
      <c r="N174" s="50"/>
    </row>
    <row r="175" spans="1:14" s="10" customFormat="1" ht="108.75" customHeight="1" x14ac:dyDescent="0.2">
      <c r="A175" s="30" t="s">
        <v>347</v>
      </c>
      <c r="B175" s="31"/>
      <c r="C175" s="31"/>
      <c r="D175" s="31" t="s">
        <v>287</v>
      </c>
      <c r="E175" s="32" t="s">
        <v>8</v>
      </c>
      <c r="F175" s="32" t="s">
        <v>348</v>
      </c>
      <c r="G175" s="29">
        <f t="shared" si="49"/>
        <v>0</v>
      </c>
      <c r="H175" s="29"/>
      <c r="I175" s="29"/>
      <c r="J175" s="29"/>
      <c r="K175" s="29"/>
      <c r="L175" s="29"/>
      <c r="M175" s="29"/>
      <c r="N175" s="50"/>
    </row>
    <row r="176" spans="1:14" s="10" customFormat="1" ht="379.5" customHeight="1" x14ac:dyDescent="0.2">
      <c r="A176" s="30" t="s">
        <v>349</v>
      </c>
      <c r="B176" s="31"/>
      <c r="C176" s="31"/>
      <c r="D176" s="31" t="s">
        <v>287</v>
      </c>
      <c r="E176" s="32" t="s">
        <v>8</v>
      </c>
      <c r="F176" s="32" t="s">
        <v>350</v>
      </c>
      <c r="G176" s="29">
        <f t="shared" si="49"/>
        <v>0</v>
      </c>
      <c r="H176" s="29"/>
      <c r="I176" s="29"/>
      <c r="J176" s="29"/>
      <c r="K176" s="29"/>
      <c r="L176" s="29"/>
      <c r="M176" s="29"/>
      <c r="N176" s="50"/>
    </row>
    <row r="177" spans="1:14" s="10" customFormat="1" ht="313.5" customHeight="1" x14ac:dyDescent="0.2">
      <c r="A177" s="30" t="s">
        <v>351</v>
      </c>
      <c r="B177" s="31"/>
      <c r="C177" s="31"/>
      <c r="D177" s="31" t="s">
        <v>287</v>
      </c>
      <c r="E177" s="32" t="s">
        <v>8</v>
      </c>
      <c r="F177" s="32" t="s">
        <v>352</v>
      </c>
      <c r="G177" s="29">
        <f t="shared" si="49"/>
        <v>110160</v>
      </c>
      <c r="H177" s="29"/>
      <c r="I177" s="29"/>
      <c r="J177" s="29">
        <v>110160</v>
      </c>
      <c r="K177" s="29"/>
      <c r="L177" s="29"/>
      <c r="M177" s="29"/>
      <c r="N177" s="50"/>
    </row>
    <row r="178" spans="1:14" s="10" customFormat="1" ht="219" customHeight="1" x14ac:dyDescent="0.2">
      <c r="A178" s="30" t="s">
        <v>353</v>
      </c>
      <c r="B178" s="31"/>
      <c r="C178" s="31"/>
      <c r="D178" s="31" t="s">
        <v>287</v>
      </c>
      <c r="E178" s="32" t="s">
        <v>8</v>
      </c>
      <c r="F178" s="32" t="s">
        <v>354</v>
      </c>
      <c r="G178" s="29">
        <f t="shared" si="49"/>
        <v>0</v>
      </c>
      <c r="H178" s="29"/>
      <c r="I178" s="29"/>
      <c r="J178" s="29"/>
      <c r="K178" s="29"/>
      <c r="L178" s="29"/>
      <c r="M178" s="29"/>
      <c r="N178" s="50"/>
    </row>
    <row r="179" spans="1:14" s="10" customFormat="1" ht="21" customHeight="1" x14ac:dyDescent="0.2">
      <c r="A179" s="30"/>
      <c r="B179" s="31"/>
      <c r="C179" s="31"/>
      <c r="D179" s="31"/>
      <c r="E179" s="32" t="s">
        <v>8</v>
      </c>
      <c r="F179" s="32"/>
      <c r="G179" s="29">
        <f t="shared" si="49"/>
        <v>0</v>
      </c>
      <c r="H179" s="29"/>
      <c r="I179" s="29"/>
      <c r="J179" s="29"/>
      <c r="K179" s="29"/>
      <c r="L179" s="29"/>
      <c r="M179" s="29"/>
      <c r="N179" s="50"/>
    </row>
    <row r="180" spans="1:14" s="11" customFormat="1" ht="30" customHeight="1" x14ac:dyDescent="0.2">
      <c r="A180" s="41" t="s">
        <v>136</v>
      </c>
      <c r="B180" s="35" t="s">
        <v>286</v>
      </c>
      <c r="C180" s="35"/>
      <c r="D180" s="35" t="s">
        <v>307</v>
      </c>
      <c r="E180" s="33" t="s">
        <v>8</v>
      </c>
      <c r="F180" s="35"/>
      <c r="G180" s="40">
        <f>H180+J180+K180+L180</f>
        <v>0</v>
      </c>
      <c r="H180" s="40"/>
      <c r="I180" s="40"/>
      <c r="J180" s="40"/>
      <c r="K180" s="40"/>
      <c r="L180" s="40"/>
      <c r="M180" s="40"/>
      <c r="N180" s="51"/>
    </row>
    <row r="181" spans="1:14" s="11" customFormat="1" ht="30" customHeight="1" x14ac:dyDescent="0.2">
      <c r="A181" s="41" t="s">
        <v>45</v>
      </c>
      <c r="B181" s="35" t="s">
        <v>289</v>
      </c>
      <c r="C181" s="33" t="s">
        <v>8</v>
      </c>
      <c r="D181" s="33" t="s">
        <v>8</v>
      </c>
      <c r="E181" s="33" t="s">
        <v>8</v>
      </c>
      <c r="F181" s="33" t="s">
        <v>8</v>
      </c>
      <c r="G181" s="40">
        <f>H181+J181+K181+L181</f>
        <v>109668791.5</v>
      </c>
      <c r="H181" s="40">
        <f>H182+H191+H194+H199</f>
        <v>104780740</v>
      </c>
      <c r="I181" s="40">
        <f>I182+I191+I194+I199</f>
        <v>0</v>
      </c>
      <c r="J181" s="40">
        <f>J182+J191+J194+J199</f>
        <v>4888051.5</v>
      </c>
      <c r="K181" s="40"/>
      <c r="L181" s="40">
        <f>L182+L191+L194+L199</f>
        <v>0</v>
      </c>
      <c r="M181" s="40">
        <f>M182+M191+M194+M199</f>
        <v>0</v>
      </c>
      <c r="N181" s="51">
        <f>N182+N191+N194+N199</f>
        <v>0</v>
      </c>
    </row>
    <row r="182" spans="1:14" s="48" customFormat="1" ht="45" customHeight="1" x14ac:dyDescent="0.2">
      <c r="A182" s="44" t="s">
        <v>310</v>
      </c>
      <c r="B182" s="45" t="s">
        <v>309</v>
      </c>
      <c r="C182" s="45" t="s">
        <v>281</v>
      </c>
      <c r="D182" s="46" t="s">
        <v>8</v>
      </c>
      <c r="E182" s="46"/>
      <c r="F182" s="46"/>
      <c r="G182" s="47">
        <f t="shared" ref="G182:G231" si="50">H182+J182+K182+L182</f>
        <v>72780420</v>
      </c>
      <c r="H182" s="47">
        <f>SUM(H183:H190)</f>
        <v>72101160</v>
      </c>
      <c r="I182" s="47">
        <f t="shared" ref="I182:N182" si="51">SUM(I185:I190)</f>
        <v>0</v>
      </c>
      <c r="J182" s="47">
        <f t="shared" si="51"/>
        <v>679260</v>
      </c>
      <c r="K182" s="47">
        <f t="shared" si="51"/>
        <v>0</v>
      </c>
      <c r="L182" s="47">
        <f t="shared" si="51"/>
        <v>0</v>
      </c>
      <c r="M182" s="47">
        <f t="shared" si="51"/>
        <v>0</v>
      </c>
      <c r="N182" s="53">
        <f t="shared" si="51"/>
        <v>0</v>
      </c>
    </row>
    <row r="183" spans="1:14" s="10" customFormat="1" ht="30" customHeight="1" x14ac:dyDescent="0.2">
      <c r="A183" s="30" t="s">
        <v>137</v>
      </c>
      <c r="B183" s="31" t="s">
        <v>21</v>
      </c>
      <c r="C183" s="31" t="s">
        <v>300</v>
      </c>
      <c r="D183" s="31" t="s">
        <v>21</v>
      </c>
      <c r="E183" s="32" t="s">
        <v>355</v>
      </c>
      <c r="F183" s="32" t="s">
        <v>122</v>
      </c>
      <c r="G183" s="29">
        <f t="shared" si="50"/>
        <v>42241890</v>
      </c>
      <c r="H183" s="29">
        <v>42241890</v>
      </c>
      <c r="I183" s="29"/>
      <c r="J183" s="29"/>
      <c r="K183" s="29"/>
      <c r="L183" s="29"/>
      <c r="M183" s="29"/>
      <c r="N183" s="50"/>
    </row>
    <row r="184" spans="1:14" s="10" customFormat="1" ht="30" customHeight="1" x14ac:dyDescent="0.2">
      <c r="A184" s="30" t="s">
        <v>137</v>
      </c>
      <c r="B184" s="31" t="s">
        <v>21</v>
      </c>
      <c r="C184" s="31" t="s">
        <v>300</v>
      </c>
      <c r="D184" s="31" t="s">
        <v>21</v>
      </c>
      <c r="E184" s="32" t="s">
        <v>355</v>
      </c>
      <c r="F184" s="32" t="s">
        <v>143</v>
      </c>
      <c r="G184" s="29">
        <f t="shared" si="50"/>
        <v>13135344</v>
      </c>
      <c r="H184" s="54">
        <v>13135344</v>
      </c>
      <c r="I184" s="29"/>
      <c r="J184" s="29"/>
      <c r="K184" s="29"/>
      <c r="L184" s="29"/>
      <c r="M184" s="29"/>
      <c r="N184" s="50"/>
    </row>
    <row r="185" spans="1:14" s="10" customFormat="1" ht="30" customHeight="1" x14ac:dyDescent="0.2">
      <c r="A185" s="30" t="s">
        <v>137</v>
      </c>
      <c r="B185" s="31" t="s">
        <v>21</v>
      </c>
      <c r="C185" s="31" t="s">
        <v>300</v>
      </c>
      <c r="D185" s="31" t="s">
        <v>21</v>
      </c>
      <c r="E185" s="32"/>
      <c r="F185" s="32" t="s">
        <v>346</v>
      </c>
      <c r="G185" s="29">
        <f t="shared" si="50"/>
        <v>521705</v>
      </c>
      <c r="H185" s="29"/>
      <c r="I185" s="29"/>
      <c r="J185" s="29">
        <v>521705</v>
      </c>
      <c r="K185" s="29"/>
      <c r="L185" s="29"/>
      <c r="M185" s="29"/>
      <c r="N185" s="50"/>
    </row>
    <row r="186" spans="1:14" s="10" customFormat="1" ht="30" customHeight="1" x14ac:dyDescent="0.2">
      <c r="A186" s="30" t="s">
        <v>28</v>
      </c>
      <c r="B186" s="31" t="s">
        <v>21</v>
      </c>
      <c r="C186" s="31" t="s">
        <v>299</v>
      </c>
      <c r="D186" s="31" t="s">
        <v>22</v>
      </c>
      <c r="E186" s="32" t="s">
        <v>356</v>
      </c>
      <c r="F186" s="32" t="s">
        <v>123</v>
      </c>
      <c r="G186" s="29">
        <f t="shared" si="50"/>
        <v>0</v>
      </c>
      <c r="H186" s="29"/>
      <c r="I186" s="29"/>
      <c r="J186" s="29"/>
      <c r="K186" s="29"/>
      <c r="L186" s="29"/>
      <c r="M186" s="29"/>
      <c r="N186" s="50"/>
    </row>
    <row r="187" spans="1:14" s="10" customFormat="1" ht="30" customHeight="1" x14ac:dyDescent="0.2">
      <c r="A187" s="30" t="s">
        <v>317</v>
      </c>
      <c r="B187" s="31" t="s">
        <v>21</v>
      </c>
      <c r="C187" s="31" t="s">
        <v>299</v>
      </c>
      <c r="D187" s="31" t="s">
        <v>25</v>
      </c>
      <c r="E187" s="32"/>
      <c r="F187" s="32"/>
      <c r="G187" s="29">
        <f t="shared" si="50"/>
        <v>0</v>
      </c>
      <c r="H187" s="29"/>
      <c r="I187" s="29"/>
      <c r="J187" s="29"/>
      <c r="K187" s="29"/>
      <c r="L187" s="29"/>
      <c r="M187" s="29"/>
      <c r="N187" s="50"/>
    </row>
    <row r="188" spans="1:14" s="10" customFormat="1" ht="30" customHeight="1" x14ac:dyDescent="0.2">
      <c r="A188" s="30" t="s">
        <v>29</v>
      </c>
      <c r="B188" s="31" t="s">
        <v>21</v>
      </c>
      <c r="C188" s="31" t="s">
        <v>301</v>
      </c>
      <c r="D188" s="31" t="s">
        <v>23</v>
      </c>
      <c r="E188" s="32" t="s">
        <v>357</v>
      </c>
      <c r="F188" s="32" t="s">
        <v>122</v>
      </c>
      <c r="G188" s="29">
        <f t="shared" si="50"/>
        <v>12757050</v>
      </c>
      <c r="H188" s="29">
        <v>12757050</v>
      </c>
      <c r="I188" s="29"/>
      <c r="J188" s="29"/>
      <c r="K188" s="29"/>
      <c r="L188" s="29"/>
      <c r="M188" s="29"/>
      <c r="N188" s="50"/>
    </row>
    <row r="189" spans="1:14" s="10" customFormat="1" ht="30" customHeight="1" x14ac:dyDescent="0.2">
      <c r="A189" s="30" t="s">
        <v>29</v>
      </c>
      <c r="B189" s="31" t="s">
        <v>21</v>
      </c>
      <c r="C189" s="31" t="s">
        <v>301</v>
      </c>
      <c r="D189" s="31" t="s">
        <v>23</v>
      </c>
      <c r="E189" s="32" t="s">
        <v>357</v>
      </c>
      <c r="F189" s="32" t="s">
        <v>143</v>
      </c>
      <c r="G189" s="29">
        <f t="shared" si="50"/>
        <v>3966876</v>
      </c>
      <c r="H189" s="29">
        <v>3966876</v>
      </c>
      <c r="I189" s="29"/>
      <c r="J189" s="29"/>
      <c r="K189" s="29"/>
      <c r="L189" s="29"/>
      <c r="M189" s="29"/>
      <c r="N189" s="50"/>
    </row>
    <row r="190" spans="1:14" s="10" customFormat="1" ht="30" customHeight="1" x14ac:dyDescent="0.2">
      <c r="A190" s="30" t="s">
        <v>29</v>
      </c>
      <c r="B190" s="31" t="s">
        <v>21</v>
      </c>
      <c r="C190" s="31" t="s">
        <v>301</v>
      </c>
      <c r="D190" s="31" t="s">
        <v>23</v>
      </c>
      <c r="E190" s="32"/>
      <c r="F190" s="32" t="s">
        <v>346</v>
      </c>
      <c r="G190" s="29">
        <f t="shared" si="50"/>
        <v>157555</v>
      </c>
      <c r="H190" s="29"/>
      <c r="I190" s="29"/>
      <c r="J190" s="29">
        <v>157555</v>
      </c>
      <c r="K190" s="29"/>
      <c r="L190" s="29"/>
      <c r="M190" s="29"/>
      <c r="N190" s="50"/>
    </row>
    <row r="191" spans="1:14" s="48" customFormat="1" ht="38.450000000000003" customHeight="1" x14ac:dyDescent="0.2">
      <c r="A191" s="44" t="s">
        <v>314</v>
      </c>
      <c r="B191" s="45" t="s">
        <v>311</v>
      </c>
      <c r="C191" s="46" t="s">
        <v>8</v>
      </c>
      <c r="D191" s="46" t="s">
        <v>8</v>
      </c>
      <c r="E191" s="46"/>
      <c r="F191" s="46"/>
      <c r="G191" s="47">
        <f t="shared" si="50"/>
        <v>0</v>
      </c>
      <c r="H191" s="47">
        <f t="shared" ref="H191:N191" si="52">SUM(H192:H193)</f>
        <v>0</v>
      </c>
      <c r="I191" s="47">
        <f t="shared" si="52"/>
        <v>0</v>
      </c>
      <c r="J191" s="47">
        <f t="shared" si="52"/>
        <v>0</v>
      </c>
      <c r="K191" s="47">
        <f t="shared" si="52"/>
        <v>0</v>
      </c>
      <c r="L191" s="47">
        <f t="shared" si="52"/>
        <v>0</v>
      </c>
      <c r="M191" s="47">
        <f t="shared" si="52"/>
        <v>0</v>
      </c>
      <c r="N191" s="53">
        <f t="shared" si="52"/>
        <v>0</v>
      </c>
    </row>
    <row r="192" spans="1:14" s="10" customFormat="1" ht="30" customHeight="1" x14ac:dyDescent="0.2">
      <c r="A192" s="30" t="s">
        <v>40</v>
      </c>
      <c r="B192" s="31" t="s">
        <v>24</v>
      </c>
      <c r="C192" s="31" t="s">
        <v>299</v>
      </c>
      <c r="D192" s="31" t="s">
        <v>36</v>
      </c>
      <c r="E192" s="32"/>
      <c r="F192" s="32"/>
      <c r="G192" s="29">
        <f t="shared" si="50"/>
        <v>0</v>
      </c>
      <c r="H192" s="29"/>
      <c r="I192" s="29"/>
      <c r="J192" s="29"/>
      <c r="K192" s="29"/>
      <c r="L192" s="29"/>
      <c r="M192" s="29"/>
      <c r="N192" s="50"/>
    </row>
    <row r="193" spans="1:14" s="10" customFormat="1" ht="30" customHeight="1" x14ac:dyDescent="0.2">
      <c r="A193" s="30" t="s">
        <v>290</v>
      </c>
      <c r="B193" s="31" t="s">
        <v>24</v>
      </c>
      <c r="C193" s="31" t="s">
        <v>38</v>
      </c>
      <c r="D193" s="31" t="s">
        <v>291</v>
      </c>
      <c r="E193" s="32"/>
      <c r="F193" s="32" t="s">
        <v>342</v>
      </c>
      <c r="G193" s="29">
        <f t="shared" si="50"/>
        <v>0</v>
      </c>
      <c r="H193" s="29"/>
      <c r="I193" s="29"/>
      <c r="J193" s="29"/>
      <c r="K193" s="29"/>
      <c r="L193" s="29"/>
      <c r="M193" s="29"/>
      <c r="N193" s="50"/>
    </row>
    <row r="194" spans="1:14" s="48" customFormat="1" ht="30" customHeight="1" x14ac:dyDescent="0.2">
      <c r="A194" s="44" t="s">
        <v>315</v>
      </c>
      <c r="B194" s="45" t="s">
        <v>312</v>
      </c>
      <c r="C194" s="46" t="s">
        <v>8</v>
      </c>
      <c r="D194" s="46" t="s">
        <v>8</v>
      </c>
      <c r="E194" s="46"/>
      <c r="F194" s="46"/>
      <c r="G194" s="47">
        <f t="shared" si="50"/>
        <v>0</v>
      </c>
      <c r="H194" s="47">
        <f t="shared" ref="H194:N194" si="53">SUM(H195:H198)</f>
        <v>0</v>
      </c>
      <c r="I194" s="47">
        <f t="shared" si="53"/>
        <v>0</v>
      </c>
      <c r="J194" s="47">
        <f t="shared" si="53"/>
        <v>0</v>
      </c>
      <c r="K194" s="47">
        <f t="shared" si="53"/>
        <v>0</v>
      </c>
      <c r="L194" s="47">
        <f t="shared" si="53"/>
        <v>0</v>
      </c>
      <c r="M194" s="47">
        <f t="shared" si="53"/>
        <v>0</v>
      </c>
      <c r="N194" s="53">
        <f t="shared" si="53"/>
        <v>0</v>
      </c>
    </row>
    <row r="195" spans="1:14" s="10" customFormat="1" ht="30" customHeight="1" x14ac:dyDescent="0.2">
      <c r="A195" s="30" t="s">
        <v>295</v>
      </c>
      <c r="B195" s="31" t="s">
        <v>294</v>
      </c>
      <c r="C195" s="31" t="s">
        <v>296</v>
      </c>
      <c r="D195" s="31" t="s">
        <v>291</v>
      </c>
      <c r="E195" s="32" t="s">
        <v>358</v>
      </c>
      <c r="F195" s="32" t="s">
        <v>123</v>
      </c>
      <c r="G195" s="29">
        <f t="shared" si="50"/>
        <v>0</v>
      </c>
      <c r="H195" s="29"/>
      <c r="I195" s="29"/>
      <c r="J195" s="29"/>
      <c r="K195" s="29"/>
      <c r="L195" s="29"/>
      <c r="M195" s="29"/>
      <c r="N195" s="50"/>
    </row>
    <row r="196" spans="1:14" s="10" customFormat="1" ht="30" customHeight="1" x14ac:dyDescent="0.2">
      <c r="A196" s="30" t="s">
        <v>295</v>
      </c>
      <c r="B196" s="31" t="s">
        <v>294</v>
      </c>
      <c r="C196" s="31" t="s">
        <v>297</v>
      </c>
      <c r="D196" s="31" t="s">
        <v>298</v>
      </c>
      <c r="E196" s="32"/>
      <c r="F196" s="32"/>
      <c r="G196" s="29">
        <f t="shared" si="50"/>
        <v>0</v>
      </c>
      <c r="H196" s="29"/>
      <c r="I196" s="29"/>
      <c r="J196" s="29"/>
      <c r="K196" s="29"/>
      <c r="L196" s="29"/>
      <c r="M196" s="29"/>
      <c r="N196" s="50"/>
    </row>
    <row r="197" spans="1:14" s="10" customFormat="1" ht="30" customHeight="1" x14ac:dyDescent="0.2">
      <c r="A197" s="30" t="s">
        <v>295</v>
      </c>
      <c r="B197" s="31" t="s">
        <v>294</v>
      </c>
      <c r="C197" s="31" t="s">
        <v>318</v>
      </c>
      <c r="D197" s="31" t="s">
        <v>298</v>
      </c>
      <c r="E197" s="32"/>
      <c r="F197" s="32"/>
      <c r="G197" s="29">
        <f t="shared" si="50"/>
        <v>0</v>
      </c>
      <c r="H197" s="29"/>
      <c r="I197" s="29"/>
      <c r="J197" s="29"/>
      <c r="K197" s="29"/>
      <c r="L197" s="29"/>
      <c r="M197" s="29"/>
      <c r="N197" s="50"/>
    </row>
    <row r="198" spans="1:14" s="10" customFormat="1" ht="30" customHeight="1" x14ac:dyDescent="0.2">
      <c r="A198" s="30" t="s">
        <v>295</v>
      </c>
      <c r="B198" s="31" t="s">
        <v>294</v>
      </c>
      <c r="C198" s="31" t="s">
        <v>319</v>
      </c>
      <c r="D198" s="31" t="s">
        <v>298</v>
      </c>
      <c r="E198" s="32"/>
      <c r="F198" s="32"/>
      <c r="G198" s="29">
        <f t="shared" si="50"/>
        <v>0</v>
      </c>
      <c r="H198" s="29"/>
      <c r="I198" s="29"/>
      <c r="J198" s="29"/>
      <c r="K198" s="29"/>
      <c r="L198" s="29"/>
      <c r="M198" s="29"/>
      <c r="N198" s="50"/>
    </row>
    <row r="199" spans="1:14" s="48" customFormat="1" ht="30" customHeight="1" x14ac:dyDescent="0.2">
      <c r="A199" s="44" t="s">
        <v>316</v>
      </c>
      <c r="B199" s="45" t="s">
        <v>313</v>
      </c>
      <c r="C199" s="46" t="s">
        <v>8</v>
      </c>
      <c r="D199" s="46" t="s">
        <v>8</v>
      </c>
      <c r="E199" s="46"/>
      <c r="F199" s="46"/>
      <c r="G199" s="47">
        <f t="shared" si="50"/>
        <v>36888371.5</v>
      </c>
      <c r="H199" s="47">
        <f>SUM(H200:H231)</f>
        <v>32679580</v>
      </c>
      <c r="I199" s="47">
        <f t="shared" ref="I199:N199" si="54">SUM(I202:I231)</f>
        <v>0</v>
      </c>
      <c r="J199" s="47">
        <f t="shared" si="54"/>
        <v>4208791.5</v>
      </c>
      <c r="K199" s="47">
        <f t="shared" si="54"/>
        <v>0</v>
      </c>
      <c r="L199" s="47">
        <f t="shared" si="54"/>
        <v>0</v>
      </c>
      <c r="M199" s="47">
        <f t="shared" si="54"/>
        <v>0</v>
      </c>
      <c r="N199" s="53">
        <f t="shared" si="54"/>
        <v>0</v>
      </c>
    </row>
    <row r="200" spans="1:14" s="10" customFormat="1" ht="30" customHeight="1" x14ac:dyDescent="0.2">
      <c r="A200" s="30" t="s">
        <v>30</v>
      </c>
      <c r="B200" s="31" t="s">
        <v>293</v>
      </c>
      <c r="C200" s="31" t="s">
        <v>296</v>
      </c>
      <c r="D200" s="31" t="s">
        <v>24</v>
      </c>
      <c r="E200" s="32" t="s">
        <v>359</v>
      </c>
      <c r="F200" s="32" t="s">
        <v>123</v>
      </c>
      <c r="G200" s="29">
        <f t="shared" si="50"/>
        <v>42000</v>
      </c>
      <c r="H200" s="29">
        <v>42000</v>
      </c>
      <c r="I200" s="29"/>
      <c r="J200" s="29"/>
      <c r="K200" s="29"/>
      <c r="L200" s="29"/>
      <c r="M200" s="29"/>
      <c r="N200" s="50"/>
    </row>
    <row r="201" spans="1:14" s="10" customFormat="1" ht="30" customHeight="1" x14ac:dyDescent="0.2">
      <c r="A201" s="30" t="s">
        <v>30</v>
      </c>
      <c r="B201" s="31" t="s">
        <v>293</v>
      </c>
      <c r="C201" s="31" t="s">
        <v>296</v>
      </c>
      <c r="D201" s="31" t="s">
        <v>24</v>
      </c>
      <c r="E201" s="32" t="s">
        <v>360</v>
      </c>
      <c r="F201" s="32" t="s">
        <v>143</v>
      </c>
      <c r="G201" s="29">
        <f t="shared" si="50"/>
        <v>53000</v>
      </c>
      <c r="H201" s="29">
        <v>53000</v>
      </c>
      <c r="I201" s="29"/>
      <c r="J201" s="29"/>
      <c r="K201" s="29"/>
      <c r="L201" s="29"/>
      <c r="M201" s="29"/>
      <c r="N201" s="50"/>
    </row>
    <row r="202" spans="1:14" s="10" customFormat="1" ht="30" customHeight="1" x14ac:dyDescent="0.2">
      <c r="A202" s="30" t="s">
        <v>30</v>
      </c>
      <c r="B202" s="31" t="s">
        <v>293</v>
      </c>
      <c r="C202" s="31" t="s">
        <v>296</v>
      </c>
      <c r="D202" s="31" t="s">
        <v>24</v>
      </c>
      <c r="E202" s="31" t="s">
        <v>130</v>
      </c>
      <c r="F202" s="32"/>
      <c r="G202" s="29">
        <f t="shared" si="50"/>
        <v>0</v>
      </c>
      <c r="H202" s="29"/>
      <c r="I202" s="29"/>
      <c r="J202" s="29"/>
      <c r="K202" s="29"/>
      <c r="L202" s="29"/>
      <c r="M202" s="29"/>
      <c r="N202" s="50"/>
    </row>
    <row r="203" spans="1:14" s="10" customFormat="1" ht="30" customHeight="1" x14ac:dyDescent="0.2">
      <c r="A203" s="30" t="s">
        <v>31</v>
      </c>
      <c r="B203" s="31" t="s">
        <v>293</v>
      </c>
      <c r="C203" s="31" t="s">
        <v>296</v>
      </c>
      <c r="D203" s="31" t="s">
        <v>25</v>
      </c>
      <c r="E203" s="32" t="s">
        <v>361</v>
      </c>
      <c r="F203" s="32" t="s">
        <v>143</v>
      </c>
      <c r="G203" s="29">
        <f t="shared" si="50"/>
        <v>80000</v>
      </c>
      <c r="H203" s="29">
        <v>80000</v>
      </c>
      <c r="I203" s="29"/>
      <c r="J203" s="29"/>
      <c r="K203" s="29"/>
      <c r="L203" s="29"/>
      <c r="M203" s="29"/>
      <c r="N203" s="50"/>
    </row>
    <row r="204" spans="1:14" s="10" customFormat="1" ht="30" customHeight="1" x14ac:dyDescent="0.2">
      <c r="A204" s="30" t="s">
        <v>32</v>
      </c>
      <c r="B204" s="31" t="s">
        <v>293</v>
      </c>
      <c r="C204" s="31" t="s">
        <v>296</v>
      </c>
      <c r="D204" s="31" t="s">
        <v>26</v>
      </c>
      <c r="E204" s="32" t="s">
        <v>362</v>
      </c>
      <c r="F204" s="32" t="s">
        <v>123</v>
      </c>
      <c r="G204" s="29">
        <f t="shared" si="50"/>
        <v>10334130</v>
      </c>
      <c r="H204" s="29">
        <f>9940000+394130</f>
        <v>10334130</v>
      </c>
      <c r="I204" s="29"/>
      <c r="J204" s="29"/>
      <c r="K204" s="29"/>
      <c r="L204" s="29"/>
      <c r="M204" s="29"/>
      <c r="N204" s="50"/>
    </row>
    <row r="205" spans="1:14" s="10" customFormat="1" ht="30" customHeight="1" x14ac:dyDescent="0.2">
      <c r="A205" s="30" t="s">
        <v>32</v>
      </c>
      <c r="B205" s="31" t="s">
        <v>293</v>
      </c>
      <c r="C205" s="31" t="s">
        <v>296</v>
      </c>
      <c r="D205" s="31" t="s">
        <v>26</v>
      </c>
      <c r="E205" s="32" t="s">
        <v>363</v>
      </c>
      <c r="F205" s="32"/>
      <c r="G205" s="29">
        <f t="shared" si="50"/>
        <v>0</v>
      </c>
      <c r="H205" s="29"/>
      <c r="I205" s="29"/>
      <c r="J205" s="29"/>
      <c r="K205" s="29"/>
      <c r="L205" s="29"/>
      <c r="M205" s="29"/>
      <c r="N205" s="50"/>
    </row>
    <row r="206" spans="1:14" s="10" customFormat="1" ht="30" customHeight="1" x14ac:dyDescent="0.2">
      <c r="A206" s="30" t="s">
        <v>33</v>
      </c>
      <c r="B206" s="31" t="s">
        <v>293</v>
      </c>
      <c r="C206" s="31" t="s">
        <v>296</v>
      </c>
      <c r="D206" s="31" t="s">
        <v>27</v>
      </c>
      <c r="E206" s="32"/>
      <c r="F206" s="32"/>
      <c r="G206" s="29">
        <f t="shared" si="50"/>
        <v>0</v>
      </c>
      <c r="H206" s="29"/>
      <c r="I206" s="29"/>
      <c r="J206" s="29"/>
      <c r="K206" s="29"/>
      <c r="L206" s="29"/>
      <c r="M206" s="29"/>
      <c r="N206" s="50"/>
    </row>
    <row r="207" spans="1:14" s="10" customFormat="1" ht="30" customHeight="1" x14ac:dyDescent="0.2">
      <c r="A207" s="30" t="s">
        <v>39</v>
      </c>
      <c r="B207" s="31" t="s">
        <v>293</v>
      </c>
      <c r="C207" s="31" t="s">
        <v>296</v>
      </c>
      <c r="D207" s="31" t="s">
        <v>34</v>
      </c>
      <c r="E207" s="32" t="s">
        <v>364</v>
      </c>
      <c r="F207" s="32" t="s">
        <v>123</v>
      </c>
      <c r="G207" s="29">
        <f t="shared" si="50"/>
        <v>1700000</v>
      </c>
      <c r="H207" s="29">
        <v>1700000</v>
      </c>
      <c r="I207" s="29"/>
      <c r="J207" s="29"/>
      <c r="K207" s="29"/>
      <c r="L207" s="29"/>
      <c r="M207" s="29"/>
      <c r="N207" s="50"/>
    </row>
    <row r="208" spans="1:14" s="10" customFormat="1" ht="30" customHeight="1" x14ac:dyDescent="0.2">
      <c r="A208" s="30" t="s">
        <v>39</v>
      </c>
      <c r="B208" s="31" t="s">
        <v>293</v>
      </c>
      <c r="C208" s="31" t="s">
        <v>296</v>
      </c>
      <c r="D208" s="31" t="s">
        <v>34</v>
      </c>
      <c r="E208" s="32" t="s">
        <v>365</v>
      </c>
      <c r="F208" s="32" t="s">
        <v>143</v>
      </c>
      <c r="G208" s="29">
        <f t="shared" si="50"/>
        <v>4945070</v>
      </c>
      <c r="H208" s="29">
        <v>4945070</v>
      </c>
      <c r="I208" s="29"/>
      <c r="J208" s="29"/>
      <c r="K208" s="29"/>
      <c r="L208" s="29"/>
      <c r="M208" s="29"/>
      <c r="N208" s="50"/>
    </row>
    <row r="209" spans="1:14" s="10" customFormat="1" ht="30" customHeight="1" x14ac:dyDescent="0.2">
      <c r="A209" s="30" t="s">
        <v>39</v>
      </c>
      <c r="B209" s="31" t="s">
        <v>293</v>
      </c>
      <c r="C209" s="31" t="s">
        <v>296</v>
      </c>
      <c r="D209" s="31" t="s">
        <v>34</v>
      </c>
      <c r="E209" s="32"/>
      <c r="F209" s="32" t="s">
        <v>350</v>
      </c>
      <c r="G209" s="29">
        <f t="shared" si="50"/>
        <v>0</v>
      </c>
      <c r="H209" s="29"/>
      <c r="I209" s="29"/>
      <c r="J209" s="29"/>
      <c r="K209" s="29"/>
      <c r="L209" s="29"/>
      <c r="M209" s="29"/>
      <c r="N209" s="50"/>
    </row>
    <row r="210" spans="1:14" s="10" customFormat="1" ht="30" customHeight="1" x14ac:dyDescent="0.2">
      <c r="A210" s="30" t="s">
        <v>39</v>
      </c>
      <c r="B210" s="31" t="s">
        <v>293</v>
      </c>
      <c r="C210" s="31" t="s">
        <v>296</v>
      </c>
      <c r="D210" s="31" t="s">
        <v>34</v>
      </c>
      <c r="E210" s="32"/>
      <c r="F210" s="32" t="s">
        <v>354</v>
      </c>
      <c r="G210" s="29">
        <f t="shared" si="50"/>
        <v>0</v>
      </c>
      <c r="H210" s="29"/>
      <c r="I210" s="29"/>
      <c r="J210" s="29"/>
      <c r="K210" s="29"/>
      <c r="L210" s="29"/>
      <c r="M210" s="29"/>
      <c r="N210" s="50"/>
    </row>
    <row r="211" spans="1:14" s="10" customFormat="1" ht="30" customHeight="1" x14ac:dyDescent="0.2">
      <c r="A211" s="30" t="s">
        <v>39</v>
      </c>
      <c r="B211" s="31" t="s">
        <v>293</v>
      </c>
      <c r="C211" s="31" t="s">
        <v>296</v>
      </c>
      <c r="D211" s="31" t="s">
        <v>34</v>
      </c>
      <c r="E211" s="32"/>
      <c r="F211" s="32" t="s">
        <v>336</v>
      </c>
      <c r="G211" s="29">
        <f t="shared" si="50"/>
        <v>0</v>
      </c>
      <c r="H211" s="29"/>
      <c r="I211" s="29"/>
      <c r="J211" s="29"/>
      <c r="K211" s="29"/>
      <c r="L211" s="29"/>
      <c r="M211" s="29"/>
      <c r="N211" s="50"/>
    </row>
    <row r="212" spans="1:14" s="10" customFormat="1" ht="30" customHeight="1" x14ac:dyDescent="0.2">
      <c r="A212" s="30" t="s">
        <v>46</v>
      </c>
      <c r="B212" s="31" t="s">
        <v>293</v>
      </c>
      <c r="C212" s="31" t="s">
        <v>296</v>
      </c>
      <c r="D212" s="31" t="s">
        <v>35</v>
      </c>
      <c r="E212" s="32" t="s">
        <v>366</v>
      </c>
      <c r="F212" s="32" t="s">
        <v>143</v>
      </c>
      <c r="G212" s="29">
        <f t="shared" si="50"/>
        <v>3137800</v>
      </c>
      <c r="H212" s="29">
        <v>3137800</v>
      </c>
      <c r="I212" s="29"/>
      <c r="J212" s="29"/>
      <c r="K212" s="29"/>
      <c r="L212" s="29"/>
      <c r="M212" s="29"/>
      <c r="N212" s="50"/>
    </row>
    <row r="213" spans="1:14" s="10" customFormat="1" ht="30" customHeight="1" x14ac:dyDescent="0.2">
      <c r="A213" s="30" t="s">
        <v>46</v>
      </c>
      <c r="B213" s="31" t="s">
        <v>293</v>
      </c>
      <c r="C213" s="31" t="s">
        <v>296</v>
      </c>
      <c r="D213" s="31" t="s">
        <v>35</v>
      </c>
      <c r="E213" s="32" t="s">
        <v>366</v>
      </c>
      <c r="F213" s="32" t="s">
        <v>122</v>
      </c>
      <c r="G213" s="29">
        <f t="shared" si="50"/>
        <v>432080</v>
      </c>
      <c r="H213" s="29">
        <f>432130-50</f>
        <v>432080</v>
      </c>
      <c r="I213" s="29"/>
      <c r="J213" s="29"/>
      <c r="K213" s="29"/>
      <c r="L213" s="29"/>
      <c r="M213" s="29"/>
      <c r="N213" s="50"/>
    </row>
    <row r="214" spans="1:14" s="10" customFormat="1" ht="30" customHeight="1" x14ac:dyDescent="0.2">
      <c r="A214" s="30" t="s">
        <v>46</v>
      </c>
      <c r="B214" s="31" t="s">
        <v>293</v>
      </c>
      <c r="C214" s="31" t="s">
        <v>296</v>
      </c>
      <c r="D214" s="31" t="s">
        <v>35</v>
      </c>
      <c r="E214" s="32" t="s">
        <v>367</v>
      </c>
      <c r="F214" s="32" t="s">
        <v>123</v>
      </c>
      <c r="G214" s="29">
        <f t="shared" si="50"/>
        <v>320000</v>
      </c>
      <c r="H214" s="29">
        <v>320000</v>
      </c>
      <c r="I214" s="29"/>
      <c r="J214" s="29"/>
      <c r="K214" s="29"/>
      <c r="L214" s="29"/>
      <c r="M214" s="29"/>
      <c r="N214" s="50"/>
    </row>
    <row r="215" spans="1:14" s="10" customFormat="1" ht="30" customHeight="1" x14ac:dyDescent="0.2">
      <c r="A215" s="30" t="s">
        <v>46</v>
      </c>
      <c r="B215" s="85" t="s">
        <v>293</v>
      </c>
      <c r="C215" s="85" t="s">
        <v>489</v>
      </c>
      <c r="D215" s="85" t="s">
        <v>488</v>
      </c>
      <c r="E215" s="32" t="s">
        <v>487</v>
      </c>
      <c r="F215" s="32" t="s">
        <v>123</v>
      </c>
      <c r="G215" s="29">
        <f t="shared" ref="G215:G216" si="55">H215+J215+K215+L215</f>
        <v>400000</v>
      </c>
      <c r="H215" s="29">
        <v>400000</v>
      </c>
      <c r="I215" s="29"/>
      <c r="J215" s="29"/>
      <c r="K215" s="29"/>
      <c r="L215" s="29"/>
      <c r="M215" s="29"/>
      <c r="N215" s="50"/>
    </row>
    <row r="216" spans="1:14" s="10" customFormat="1" ht="30" customHeight="1" x14ac:dyDescent="0.2">
      <c r="A216" s="30" t="s">
        <v>46</v>
      </c>
      <c r="B216" s="85" t="s">
        <v>293</v>
      </c>
      <c r="C216" s="85" t="s">
        <v>296</v>
      </c>
      <c r="D216" s="85" t="s">
        <v>490</v>
      </c>
      <c r="E216" s="32" t="s">
        <v>491</v>
      </c>
      <c r="F216" s="32" t="s">
        <v>123</v>
      </c>
      <c r="G216" s="29">
        <f t="shared" si="55"/>
        <v>250000</v>
      </c>
      <c r="H216" s="29">
        <v>250000</v>
      </c>
      <c r="I216" s="29"/>
      <c r="J216" s="29"/>
      <c r="K216" s="29"/>
      <c r="L216" s="29"/>
      <c r="M216" s="29"/>
      <c r="N216" s="50"/>
    </row>
    <row r="217" spans="1:14" s="10" customFormat="1" ht="30" customHeight="1" x14ac:dyDescent="0.2">
      <c r="A217" s="30" t="s">
        <v>46</v>
      </c>
      <c r="B217" s="31" t="s">
        <v>293</v>
      </c>
      <c r="C217" s="31" t="s">
        <v>296</v>
      </c>
      <c r="D217" s="31" t="s">
        <v>35</v>
      </c>
      <c r="E217" s="32"/>
      <c r="F217" s="32" t="s">
        <v>344</v>
      </c>
      <c r="G217" s="29">
        <f t="shared" si="50"/>
        <v>3547381.5</v>
      </c>
      <c r="H217" s="29"/>
      <c r="I217" s="29"/>
      <c r="J217" s="29">
        <v>3547381.5</v>
      </c>
      <c r="K217" s="29"/>
      <c r="L217" s="29"/>
      <c r="M217" s="29"/>
      <c r="N217" s="50"/>
    </row>
    <row r="218" spans="1:14" s="10" customFormat="1" ht="30" customHeight="1" x14ac:dyDescent="0.2">
      <c r="A218" s="30" t="s">
        <v>46</v>
      </c>
      <c r="B218" s="31" t="s">
        <v>293</v>
      </c>
      <c r="C218" s="31" t="s">
        <v>296</v>
      </c>
      <c r="D218" s="31" t="s">
        <v>35</v>
      </c>
      <c r="E218" s="32"/>
      <c r="F218" s="32" t="s">
        <v>337</v>
      </c>
      <c r="G218" s="29">
        <f t="shared" si="50"/>
        <v>441000</v>
      </c>
      <c r="H218" s="29"/>
      <c r="I218" s="29"/>
      <c r="J218" s="29">
        <v>441000</v>
      </c>
      <c r="K218" s="29"/>
      <c r="L218" s="29"/>
      <c r="M218" s="29"/>
      <c r="N218" s="50"/>
    </row>
    <row r="219" spans="1:14" s="10" customFormat="1" ht="30" customHeight="1" x14ac:dyDescent="0.2">
      <c r="A219" s="30" t="s">
        <v>46</v>
      </c>
      <c r="B219" s="31" t="s">
        <v>293</v>
      </c>
      <c r="C219" s="31" t="s">
        <v>296</v>
      </c>
      <c r="D219" s="31" t="s">
        <v>35</v>
      </c>
      <c r="E219" s="32"/>
      <c r="F219" s="32" t="s">
        <v>339</v>
      </c>
      <c r="G219" s="29">
        <f t="shared" si="50"/>
        <v>110250</v>
      </c>
      <c r="H219" s="29"/>
      <c r="I219" s="29"/>
      <c r="J219" s="29">
        <v>110250</v>
      </c>
      <c r="K219" s="29"/>
      <c r="L219" s="29"/>
      <c r="M219" s="29"/>
      <c r="N219" s="50"/>
    </row>
    <row r="220" spans="1:14" s="10" customFormat="1" ht="30" customHeight="1" x14ac:dyDescent="0.2">
      <c r="A220" s="30" t="s">
        <v>46</v>
      </c>
      <c r="B220" s="31" t="s">
        <v>293</v>
      </c>
      <c r="C220" s="31" t="s">
        <v>296</v>
      </c>
      <c r="D220" s="31" t="s">
        <v>35</v>
      </c>
      <c r="E220" s="32"/>
      <c r="F220" s="32" t="s">
        <v>352</v>
      </c>
      <c r="G220" s="29">
        <f t="shared" si="50"/>
        <v>110160</v>
      </c>
      <c r="H220" s="29"/>
      <c r="I220" s="29"/>
      <c r="J220" s="29">
        <v>110160</v>
      </c>
      <c r="K220" s="29"/>
      <c r="L220" s="29"/>
      <c r="M220" s="29"/>
      <c r="N220" s="50"/>
    </row>
    <row r="221" spans="1:14" s="10" customFormat="1" ht="30" customHeight="1" x14ac:dyDescent="0.2">
      <c r="A221" s="30" t="s">
        <v>46</v>
      </c>
      <c r="B221" s="31" t="s">
        <v>293</v>
      </c>
      <c r="C221" s="31" t="s">
        <v>296</v>
      </c>
      <c r="D221" s="31" t="s">
        <v>35</v>
      </c>
      <c r="E221" s="31" t="s">
        <v>130</v>
      </c>
      <c r="F221" s="32"/>
      <c r="G221" s="29">
        <f t="shared" si="50"/>
        <v>0</v>
      </c>
      <c r="H221" s="29"/>
      <c r="I221" s="29"/>
      <c r="J221" s="29"/>
      <c r="K221" s="29"/>
      <c r="L221" s="29"/>
      <c r="M221" s="29"/>
      <c r="N221" s="50"/>
    </row>
    <row r="222" spans="1:14" s="10" customFormat="1" ht="30" customHeight="1" x14ac:dyDescent="0.2">
      <c r="A222" s="30" t="s">
        <v>46</v>
      </c>
      <c r="B222" s="31" t="s">
        <v>293</v>
      </c>
      <c r="C222" s="31" t="s">
        <v>296</v>
      </c>
      <c r="D222" s="31" t="s">
        <v>35</v>
      </c>
      <c r="E222" s="31" t="s">
        <v>132</v>
      </c>
      <c r="F222" s="32"/>
      <c r="G222" s="29">
        <f t="shared" si="50"/>
        <v>0</v>
      </c>
      <c r="H222" s="29"/>
      <c r="I222" s="29"/>
      <c r="J222" s="29"/>
      <c r="K222" s="29"/>
      <c r="L222" s="29"/>
      <c r="M222" s="29"/>
      <c r="N222" s="50"/>
    </row>
    <row r="223" spans="1:14" s="10" customFormat="1" ht="30" customHeight="1" x14ac:dyDescent="0.2">
      <c r="A223" s="30" t="s">
        <v>46</v>
      </c>
      <c r="B223" s="31" t="s">
        <v>293</v>
      </c>
      <c r="C223" s="31" t="s">
        <v>296</v>
      </c>
      <c r="D223" s="31" t="s">
        <v>35</v>
      </c>
      <c r="E223" s="32"/>
      <c r="F223" s="32"/>
      <c r="G223" s="29">
        <f t="shared" si="50"/>
        <v>0</v>
      </c>
      <c r="H223" s="29"/>
      <c r="I223" s="29"/>
      <c r="J223" s="29"/>
      <c r="K223" s="29"/>
      <c r="L223" s="29"/>
      <c r="M223" s="29"/>
      <c r="N223" s="50"/>
    </row>
    <row r="224" spans="1:14" s="10" customFormat="1" ht="30" customHeight="1" x14ac:dyDescent="0.2">
      <c r="A224" s="30" t="s">
        <v>41</v>
      </c>
      <c r="B224" s="31" t="s">
        <v>36</v>
      </c>
      <c r="C224" s="31" t="s">
        <v>296</v>
      </c>
      <c r="D224" s="31" t="s">
        <v>37</v>
      </c>
      <c r="E224" s="32" t="s">
        <v>368</v>
      </c>
      <c r="F224" s="32" t="s">
        <v>122</v>
      </c>
      <c r="G224" s="29">
        <f t="shared" si="50"/>
        <v>10000000</v>
      </c>
      <c r="H224" s="29">
        <v>10000000</v>
      </c>
      <c r="I224" s="29"/>
      <c r="J224" s="29"/>
      <c r="K224" s="29"/>
      <c r="L224" s="29"/>
      <c r="M224" s="29"/>
      <c r="N224" s="50"/>
    </row>
    <row r="225" spans="1:14" s="10" customFormat="1" ht="30" customHeight="1" x14ac:dyDescent="0.2">
      <c r="A225" s="30" t="s">
        <v>41</v>
      </c>
      <c r="B225" s="31" t="s">
        <v>36</v>
      </c>
      <c r="C225" s="31" t="s">
        <v>296</v>
      </c>
      <c r="D225" s="31" t="s">
        <v>37</v>
      </c>
      <c r="E225" s="32"/>
      <c r="F225" s="32" t="s">
        <v>348</v>
      </c>
      <c r="G225" s="29">
        <f t="shared" si="50"/>
        <v>0</v>
      </c>
      <c r="H225" s="29"/>
      <c r="I225" s="29"/>
      <c r="J225" s="29"/>
      <c r="K225" s="29"/>
      <c r="L225" s="29"/>
      <c r="M225" s="29"/>
      <c r="N225" s="50"/>
    </row>
    <row r="226" spans="1:14" s="10" customFormat="1" ht="30" customHeight="1" x14ac:dyDescent="0.2">
      <c r="A226" s="30" t="s">
        <v>41</v>
      </c>
      <c r="B226" s="31" t="s">
        <v>36</v>
      </c>
      <c r="C226" s="31" t="s">
        <v>296</v>
      </c>
      <c r="D226" s="31" t="s">
        <v>37</v>
      </c>
      <c r="E226" s="32"/>
      <c r="F226" s="32" t="s">
        <v>354</v>
      </c>
      <c r="G226" s="29">
        <f t="shared" si="50"/>
        <v>0</v>
      </c>
      <c r="H226" s="29"/>
      <c r="I226" s="29"/>
      <c r="J226" s="29"/>
      <c r="K226" s="29"/>
      <c r="L226" s="29"/>
      <c r="M226" s="29"/>
      <c r="N226" s="50"/>
    </row>
    <row r="227" spans="1:14" s="10" customFormat="1" ht="30" customHeight="1" x14ac:dyDescent="0.2">
      <c r="A227" s="30" t="s">
        <v>41</v>
      </c>
      <c r="B227" s="31" t="s">
        <v>36</v>
      </c>
      <c r="C227" s="31" t="s">
        <v>320</v>
      </c>
      <c r="D227" s="31" t="s">
        <v>37</v>
      </c>
      <c r="E227" s="32" t="s">
        <v>369</v>
      </c>
      <c r="F227" s="32" t="s">
        <v>123</v>
      </c>
      <c r="G227" s="29">
        <f t="shared" si="50"/>
        <v>0</v>
      </c>
      <c r="H227" s="29"/>
      <c r="I227" s="29"/>
      <c r="J227" s="29"/>
      <c r="K227" s="29"/>
      <c r="L227" s="29"/>
      <c r="M227" s="29"/>
      <c r="N227" s="50"/>
    </row>
    <row r="228" spans="1:14" s="10" customFormat="1" ht="30" customHeight="1" x14ac:dyDescent="0.2">
      <c r="A228" s="30" t="s">
        <v>42</v>
      </c>
      <c r="B228" s="31" t="s">
        <v>36</v>
      </c>
      <c r="C228" s="31" t="s">
        <v>296</v>
      </c>
      <c r="D228" s="31" t="s">
        <v>38</v>
      </c>
      <c r="E228" s="32" t="s">
        <v>370</v>
      </c>
      <c r="F228" s="32" t="s">
        <v>122</v>
      </c>
      <c r="G228" s="29">
        <f t="shared" si="50"/>
        <v>700000</v>
      </c>
      <c r="H228" s="29">
        <v>700000</v>
      </c>
      <c r="I228" s="29"/>
      <c r="J228" s="29"/>
      <c r="K228" s="29"/>
      <c r="L228" s="29"/>
      <c r="M228" s="29"/>
      <c r="N228" s="50"/>
    </row>
    <row r="229" spans="1:14" s="10" customFormat="1" ht="30" customHeight="1" x14ac:dyDescent="0.2">
      <c r="A229" s="30" t="s">
        <v>42</v>
      </c>
      <c r="B229" s="85" t="s">
        <v>36</v>
      </c>
      <c r="C229" s="85" t="s">
        <v>296</v>
      </c>
      <c r="D229" s="85" t="s">
        <v>493</v>
      </c>
      <c r="E229" s="32" t="s">
        <v>494</v>
      </c>
      <c r="F229" s="32" t="s">
        <v>123</v>
      </c>
      <c r="G229" s="29">
        <f t="shared" ref="G229" si="56">H229+J229+K229+L229</f>
        <v>157500</v>
      </c>
      <c r="H229" s="29">
        <v>157500</v>
      </c>
      <c r="I229" s="29"/>
      <c r="J229" s="29"/>
      <c r="K229" s="29"/>
      <c r="L229" s="29"/>
      <c r="M229" s="29"/>
      <c r="N229" s="50"/>
    </row>
    <row r="230" spans="1:14" s="10" customFormat="1" ht="30" customHeight="1" x14ac:dyDescent="0.2">
      <c r="A230" s="30" t="s">
        <v>42</v>
      </c>
      <c r="B230" s="31" t="s">
        <v>36</v>
      </c>
      <c r="C230" s="31" t="s">
        <v>296</v>
      </c>
      <c r="D230" s="31" t="s">
        <v>492</v>
      </c>
      <c r="E230" s="32" t="s">
        <v>495</v>
      </c>
      <c r="F230" s="32" t="s">
        <v>123</v>
      </c>
      <c r="G230" s="29">
        <f t="shared" si="50"/>
        <v>128000</v>
      </c>
      <c r="H230" s="29">
        <v>128000</v>
      </c>
      <c r="I230" s="29"/>
      <c r="J230" s="29"/>
      <c r="K230" s="29"/>
      <c r="L230" s="29"/>
      <c r="M230" s="29"/>
      <c r="N230" s="50"/>
    </row>
    <row r="231" spans="1:14" s="10" customFormat="1" ht="30" customHeight="1" x14ac:dyDescent="0.2">
      <c r="A231" s="30" t="s">
        <v>42</v>
      </c>
      <c r="B231" s="31" t="s">
        <v>36</v>
      </c>
      <c r="C231" s="31" t="s">
        <v>296</v>
      </c>
      <c r="D231" s="31" t="s">
        <v>38</v>
      </c>
      <c r="E231" s="32"/>
      <c r="F231" s="32" t="s">
        <v>348</v>
      </c>
      <c r="G231" s="29">
        <f t="shared" si="50"/>
        <v>0</v>
      </c>
      <c r="H231" s="29"/>
      <c r="I231" s="29"/>
      <c r="J231" s="29"/>
      <c r="K231" s="29"/>
      <c r="L231" s="29"/>
      <c r="M231" s="29"/>
      <c r="N231" s="50"/>
    </row>
    <row r="232" spans="1:14" s="11" customFormat="1" ht="36.6" customHeight="1" x14ac:dyDescent="0.2">
      <c r="A232" s="41" t="s">
        <v>47</v>
      </c>
      <c r="B232" s="33" t="s">
        <v>8</v>
      </c>
      <c r="C232" s="33" t="s">
        <v>8</v>
      </c>
      <c r="D232" s="33" t="s">
        <v>8</v>
      </c>
      <c r="E232" s="33"/>
      <c r="F232" s="33"/>
      <c r="G232" s="40"/>
      <c r="H232" s="40"/>
      <c r="I232" s="40"/>
      <c r="J232" s="40"/>
      <c r="K232" s="40"/>
      <c r="L232" s="40"/>
      <c r="M232" s="40"/>
      <c r="N232" s="51"/>
    </row>
    <row r="233" spans="1:14" s="11" customFormat="1" ht="30" customHeight="1" x14ac:dyDescent="0.2">
      <c r="A233" s="41" t="s">
        <v>9</v>
      </c>
      <c r="B233" s="35" t="s">
        <v>303</v>
      </c>
      <c r="C233" s="33" t="s">
        <v>8</v>
      </c>
      <c r="D233" s="33" t="s">
        <v>8</v>
      </c>
      <c r="E233" s="33"/>
      <c r="F233" s="33"/>
      <c r="G233" s="40"/>
      <c r="H233" s="40"/>
      <c r="I233" s="40"/>
      <c r="J233" s="40"/>
      <c r="K233" s="40"/>
      <c r="L233" s="40"/>
      <c r="M233" s="40"/>
      <c r="N233" s="51"/>
    </row>
    <row r="234" spans="1:14" s="10" customFormat="1" ht="30" customHeight="1" x14ac:dyDescent="0.2">
      <c r="A234" s="42" t="s">
        <v>48</v>
      </c>
      <c r="B234" s="32"/>
      <c r="C234" s="32" t="s">
        <v>8</v>
      </c>
      <c r="D234" s="32" t="s">
        <v>8</v>
      </c>
      <c r="E234" s="32"/>
      <c r="F234" s="32" t="s">
        <v>8</v>
      </c>
      <c r="G234" s="29" t="s">
        <v>8</v>
      </c>
      <c r="H234" s="29" t="s">
        <v>8</v>
      </c>
      <c r="I234" s="29" t="s">
        <v>8</v>
      </c>
      <c r="J234" s="29" t="s">
        <v>8</v>
      </c>
      <c r="K234" s="29" t="s">
        <v>8</v>
      </c>
      <c r="L234" s="29" t="s">
        <v>8</v>
      </c>
      <c r="M234" s="29" t="s">
        <v>8</v>
      </c>
      <c r="N234" s="50" t="s">
        <v>8</v>
      </c>
    </row>
    <row r="235" spans="1:14" s="8" customFormat="1" ht="25.9" customHeight="1" x14ac:dyDescent="0.2">
      <c r="A235" s="213" t="s">
        <v>453</v>
      </c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5"/>
    </row>
    <row r="236" spans="1:14" s="9" customFormat="1" ht="43.9" customHeight="1" x14ac:dyDescent="0.2">
      <c r="A236" s="30" t="s">
        <v>60</v>
      </c>
      <c r="B236" s="31" t="s">
        <v>282</v>
      </c>
      <c r="C236" s="32" t="s">
        <v>8</v>
      </c>
      <c r="D236" s="32" t="s">
        <v>8</v>
      </c>
      <c r="E236" s="32" t="s">
        <v>8</v>
      </c>
      <c r="F236" s="32" t="s">
        <v>8</v>
      </c>
      <c r="G236" s="29">
        <f>H236+J236+K236+L236</f>
        <v>0</v>
      </c>
      <c r="H236" s="29">
        <f t="shared" ref="H236:N236" si="57">H237</f>
        <v>0</v>
      </c>
      <c r="I236" s="29">
        <f t="shared" si="57"/>
        <v>0</v>
      </c>
      <c r="J236" s="29">
        <f t="shared" si="57"/>
        <v>0</v>
      </c>
      <c r="K236" s="29">
        <f t="shared" si="57"/>
        <v>0</v>
      </c>
      <c r="L236" s="29">
        <f t="shared" si="57"/>
        <v>0</v>
      </c>
      <c r="M236" s="29">
        <f t="shared" si="57"/>
        <v>0</v>
      </c>
      <c r="N236" s="50">
        <f t="shared" si="57"/>
        <v>0</v>
      </c>
    </row>
    <row r="237" spans="1:14" s="9" customFormat="1" ht="36" customHeight="1" x14ac:dyDescent="0.2">
      <c r="A237" s="30" t="s">
        <v>61</v>
      </c>
      <c r="B237" s="31" t="s">
        <v>282</v>
      </c>
      <c r="C237" s="32"/>
      <c r="D237" s="32"/>
      <c r="E237" s="32"/>
      <c r="F237" s="32"/>
      <c r="G237" s="29">
        <f t="shared" ref="G237" si="58">H237+J237+K237+L237</f>
        <v>0</v>
      </c>
      <c r="H237" s="29"/>
      <c r="I237" s="29"/>
      <c r="J237" s="29"/>
      <c r="K237" s="29"/>
      <c r="L237" s="29"/>
      <c r="M237" s="29"/>
      <c r="N237" s="50"/>
    </row>
    <row r="238" spans="1:14" s="10" customFormat="1" ht="26.45" customHeight="1" x14ac:dyDescent="0.2">
      <c r="A238" s="41" t="s">
        <v>53</v>
      </c>
      <c r="B238" s="35" t="s">
        <v>281</v>
      </c>
      <c r="C238" s="33" t="s">
        <v>8</v>
      </c>
      <c r="D238" s="33" t="s">
        <v>8</v>
      </c>
      <c r="E238" s="33" t="s">
        <v>8</v>
      </c>
      <c r="F238" s="33" t="s">
        <v>8</v>
      </c>
      <c r="G238" s="40">
        <f>H238+J238+K238+L238</f>
        <v>110073721.5</v>
      </c>
      <c r="H238" s="40">
        <f>H240+H271+H262+H265+H284</f>
        <v>105185670</v>
      </c>
      <c r="I238" s="40">
        <f>I240+I271+I262+I265+I284</f>
        <v>0</v>
      </c>
      <c r="J238" s="40">
        <f>J240+J271+J262+J265+J284</f>
        <v>4888051.5</v>
      </c>
      <c r="K238" s="40">
        <f>K240+K271</f>
        <v>0</v>
      </c>
      <c r="L238" s="40">
        <f>L240+L271</f>
        <v>0</v>
      </c>
      <c r="M238" s="40">
        <f>M240+M271</f>
        <v>0</v>
      </c>
      <c r="N238" s="51">
        <f>N240+N271</f>
        <v>0</v>
      </c>
    </row>
    <row r="239" spans="1:14" s="10" customFormat="1" ht="26.45" customHeight="1" x14ac:dyDescent="0.2">
      <c r="A239" s="30" t="s">
        <v>2</v>
      </c>
      <c r="B239" s="32"/>
      <c r="C239" s="32" t="s">
        <v>8</v>
      </c>
      <c r="D239" s="32" t="s">
        <v>8</v>
      </c>
      <c r="E239" s="32" t="s">
        <v>8</v>
      </c>
      <c r="F239" s="32" t="s">
        <v>8</v>
      </c>
      <c r="G239" s="29" t="s">
        <v>8</v>
      </c>
      <c r="H239" s="29" t="s">
        <v>8</v>
      </c>
      <c r="I239" s="29" t="s">
        <v>8</v>
      </c>
      <c r="J239" s="29" t="s">
        <v>8</v>
      </c>
      <c r="K239" s="29" t="s">
        <v>8</v>
      </c>
      <c r="L239" s="29" t="s">
        <v>8</v>
      </c>
      <c r="M239" s="29" t="s">
        <v>8</v>
      </c>
      <c r="N239" s="50" t="s">
        <v>8</v>
      </c>
    </row>
    <row r="240" spans="1:14" s="11" customFormat="1" ht="26.45" customHeight="1" x14ac:dyDescent="0.2">
      <c r="A240" s="41" t="s">
        <v>308</v>
      </c>
      <c r="B240" s="35" t="s">
        <v>283</v>
      </c>
      <c r="C240" s="35"/>
      <c r="D240" s="35" t="s">
        <v>18</v>
      </c>
      <c r="E240" s="33" t="s">
        <v>8</v>
      </c>
      <c r="F240" s="33" t="s">
        <v>8</v>
      </c>
      <c r="G240" s="40">
        <f t="shared" ref="G240:G270" si="59">H240+J240+K240+L240</f>
        <v>105185670</v>
      </c>
      <c r="H240" s="40">
        <f t="shared" ref="H240:N240" si="60">H241+H247+H253+H258+H260+H262+H265</f>
        <v>105185670</v>
      </c>
      <c r="I240" s="40">
        <f t="shared" si="60"/>
        <v>0</v>
      </c>
      <c r="J240" s="40">
        <f t="shared" si="60"/>
        <v>0</v>
      </c>
      <c r="K240" s="40">
        <f t="shared" si="60"/>
        <v>0</v>
      </c>
      <c r="L240" s="40">
        <f t="shared" si="60"/>
        <v>0</v>
      </c>
      <c r="M240" s="40">
        <f t="shared" si="60"/>
        <v>0</v>
      </c>
      <c r="N240" s="51">
        <f t="shared" si="60"/>
        <v>0</v>
      </c>
    </row>
    <row r="241" spans="1:14" s="13" customFormat="1" ht="26.45" hidden="1" customHeight="1" x14ac:dyDescent="0.2">
      <c r="A241" s="38" t="s">
        <v>147</v>
      </c>
      <c r="B241" s="36" t="s">
        <v>284</v>
      </c>
      <c r="C241" s="36"/>
      <c r="D241" s="36" t="s">
        <v>18</v>
      </c>
      <c r="E241" s="39" t="s">
        <v>8</v>
      </c>
      <c r="F241" s="39" t="s">
        <v>8</v>
      </c>
      <c r="G241" s="37">
        <f t="shared" si="59"/>
        <v>0</v>
      </c>
      <c r="H241" s="37">
        <f t="shared" ref="H241:N241" si="61">H242+H243+H244+H245+H246</f>
        <v>0</v>
      </c>
      <c r="I241" s="37">
        <f t="shared" si="61"/>
        <v>0</v>
      </c>
      <c r="J241" s="37">
        <f t="shared" si="61"/>
        <v>0</v>
      </c>
      <c r="K241" s="37">
        <f t="shared" si="61"/>
        <v>0</v>
      </c>
      <c r="L241" s="37">
        <f t="shared" si="61"/>
        <v>0</v>
      </c>
      <c r="M241" s="37">
        <f t="shared" si="61"/>
        <v>0</v>
      </c>
      <c r="N241" s="52">
        <f t="shared" si="61"/>
        <v>0</v>
      </c>
    </row>
    <row r="242" spans="1:14" s="10" customFormat="1" ht="36.6" hidden="1" customHeight="1" x14ac:dyDescent="0.2">
      <c r="A242" s="209" t="s">
        <v>148</v>
      </c>
      <c r="B242" s="211" t="s">
        <v>284</v>
      </c>
      <c r="C242" s="211"/>
      <c r="D242" s="211" t="s">
        <v>288</v>
      </c>
      <c r="E242" s="31" t="s">
        <v>116</v>
      </c>
      <c r="F242" s="31" t="s">
        <v>117</v>
      </c>
      <c r="G242" s="29">
        <f t="shared" si="59"/>
        <v>0</v>
      </c>
      <c r="H242" s="29"/>
      <c r="I242" s="29"/>
      <c r="J242" s="29"/>
      <c r="K242" s="29"/>
      <c r="L242" s="29"/>
      <c r="M242" s="29"/>
      <c r="N242" s="50"/>
    </row>
    <row r="243" spans="1:14" s="10" customFormat="1" ht="36.6" hidden="1" customHeight="1" x14ac:dyDescent="0.2">
      <c r="A243" s="210"/>
      <c r="B243" s="212"/>
      <c r="C243" s="212"/>
      <c r="D243" s="212"/>
      <c r="E243" s="31" t="s">
        <v>118</v>
      </c>
      <c r="F243" s="31" t="s">
        <v>119</v>
      </c>
      <c r="G243" s="29">
        <f t="shared" si="59"/>
        <v>0</v>
      </c>
      <c r="H243" s="29"/>
      <c r="I243" s="29"/>
      <c r="J243" s="29"/>
      <c r="K243" s="29"/>
      <c r="L243" s="29"/>
      <c r="M243" s="29"/>
      <c r="N243" s="50"/>
    </row>
    <row r="244" spans="1:14" s="10" customFormat="1" ht="36.6" hidden="1" customHeight="1" x14ac:dyDescent="0.2">
      <c r="A244" s="209" t="s">
        <v>149</v>
      </c>
      <c r="B244" s="211" t="s">
        <v>284</v>
      </c>
      <c r="C244" s="211"/>
      <c r="D244" s="211" t="s">
        <v>288</v>
      </c>
      <c r="E244" s="31" t="s">
        <v>116</v>
      </c>
      <c r="F244" s="31" t="s">
        <v>120</v>
      </c>
      <c r="G244" s="29">
        <f t="shared" si="59"/>
        <v>0</v>
      </c>
      <c r="H244" s="29"/>
      <c r="I244" s="29"/>
      <c r="J244" s="29"/>
      <c r="K244" s="29"/>
      <c r="L244" s="29"/>
      <c r="M244" s="29"/>
      <c r="N244" s="50"/>
    </row>
    <row r="245" spans="1:14" s="10" customFormat="1" ht="36.6" hidden="1" customHeight="1" x14ac:dyDescent="0.2">
      <c r="A245" s="210"/>
      <c r="B245" s="212"/>
      <c r="C245" s="212"/>
      <c r="D245" s="212"/>
      <c r="E245" s="31" t="s">
        <v>118</v>
      </c>
      <c r="F245" s="31" t="s">
        <v>142</v>
      </c>
      <c r="G245" s="29">
        <f t="shared" si="59"/>
        <v>0</v>
      </c>
      <c r="H245" s="29"/>
      <c r="I245" s="29"/>
      <c r="J245" s="29"/>
      <c r="K245" s="29"/>
      <c r="L245" s="29"/>
      <c r="M245" s="29"/>
      <c r="N245" s="50"/>
    </row>
    <row r="246" spans="1:14" s="10" customFormat="1" ht="66.599999999999994" hidden="1" customHeight="1" x14ac:dyDescent="0.2">
      <c r="A246" s="30" t="s">
        <v>150</v>
      </c>
      <c r="B246" s="31" t="s">
        <v>284</v>
      </c>
      <c r="C246" s="31"/>
      <c r="D246" s="31" t="s">
        <v>288</v>
      </c>
      <c r="E246" s="31" t="s">
        <v>116</v>
      </c>
      <c r="F246" s="31" t="s">
        <v>141</v>
      </c>
      <c r="G246" s="29">
        <f t="shared" si="59"/>
        <v>0</v>
      </c>
      <c r="H246" s="29"/>
      <c r="I246" s="29"/>
      <c r="J246" s="29"/>
      <c r="K246" s="29"/>
      <c r="L246" s="29"/>
      <c r="M246" s="29"/>
      <c r="N246" s="50"/>
    </row>
    <row r="247" spans="1:14" s="13" customFormat="1" ht="63" customHeight="1" x14ac:dyDescent="0.2">
      <c r="A247" s="38" t="s">
        <v>151</v>
      </c>
      <c r="B247" s="36" t="s">
        <v>284</v>
      </c>
      <c r="C247" s="36"/>
      <c r="D247" s="36" t="s">
        <v>18</v>
      </c>
      <c r="E247" s="39" t="s">
        <v>8</v>
      </c>
      <c r="F247" s="39" t="s">
        <v>8</v>
      </c>
      <c r="G247" s="37">
        <f t="shared" si="59"/>
        <v>105185670</v>
      </c>
      <c r="H247" s="37">
        <f t="shared" ref="H247:N247" si="62">H248+H249+H250+H251+H252</f>
        <v>105185670</v>
      </c>
      <c r="I247" s="37">
        <f t="shared" si="62"/>
        <v>0</v>
      </c>
      <c r="J247" s="37">
        <f t="shared" si="62"/>
        <v>0</v>
      </c>
      <c r="K247" s="37">
        <f t="shared" si="62"/>
        <v>0</v>
      </c>
      <c r="L247" s="37">
        <f t="shared" si="62"/>
        <v>0</v>
      </c>
      <c r="M247" s="37">
        <f t="shared" si="62"/>
        <v>0</v>
      </c>
      <c r="N247" s="52">
        <f t="shared" si="62"/>
        <v>0</v>
      </c>
    </row>
    <row r="248" spans="1:14" s="10" customFormat="1" ht="35.450000000000003" customHeight="1" x14ac:dyDescent="0.2">
      <c r="A248" s="209" t="s">
        <v>152</v>
      </c>
      <c r="B248" s="211" t="s">
        <v>284</v>
      </c>
      <c r="C248" s="211"/>
      <c r="D248" s="211" t="s">
        <v>288</v>
      </c>
      <c r="E248" s="31" t="s">
        <v>116</v>
      </c>
      <c r="F248" s="31" t="s">
        <v>121</v>
      </c>
      <c r="G248" s="29">
        <f t="shared" si="59"/>
        <v>0</v>
      </c>
      <c r="H248" s="29"/>
      <c r="I248" s="29"/>
      <c r="J248" s="29"/>
      <c r="K248" s="29"/>
      <c r="L248" s="29"/>
      <c r="M248" s="29"/>
      <c r="N248" s="50"/>
    </row>
    <row r="249" spans="1:14" s="10" customFormat="1" ht="35.450000000000003" customHeight="1" x14ac:dyDescent="0.2">
      <c r="A249" s="210"/>
      <c r="B249" s="212"/>
      <c r="C249" s="212"/>
      <c r="D249" s="212"/>
      <c r="E249" s="31" t="s">
        <v>118</v>
      </c>
      <c r="F249" s="31" t="s">
        <v>122</v>
      </c>
      <c r="G249" s="29">
        <f t="shared" si="59"/>
        <v>66131020</v>
      </c>
      <c r="H249" s="29">
        <f>66131070-50</f>
        <v>66131020</v>
      </c>
      <c r="I249" s="29"/>
      <c r="J249" s="29"/>
      <c r="K249" s="29"/>
      <c r="L249" s="29"/>
      <c r="M249" s="29"/>
      <c r="N249" s="50"/>
    </row>
    <row r="250" spans="1:14" s="10" customFormat="1" ht="35.450000000000003" customHeight="1" x14ac:dyDescent="0.2">
      <c r="A250" s="209" t="s">
        <v>153</v>
      </c>
      <c r="B250" s="211" t="s">
        <v>284</v>
      </c>
      <c r="C250" s="211"/>
      <c r="D250" s="211" t="s">
        <v>288</v>
      </c>
      <c r="E250" s="31" t="s">
        <v>116</v>
      </c>
      <c r="F250" s="31" t="s">
        <v>123</v>
      </c>
      <c r="G250" s="29">
        <f t="shared" si="59"/>
        <v>12937500</v>
      </c>
      <c r="H250" s="29">
        <v>12937500</v>
      </c>
      <c r="I250" s="29"/>
      <c r="J250" s="29"/>
      <c r="K250" s="29"/>
      <c r="L250" s="29"/>
      <c r="M250" s="29"/>
      <c r="N250" s="50"/>
    </row>
    <row r="251" spans="1:14" s="10" customFormat="1" ht="35.450000000000003" customHeight="1" x14ac:dyDescent="0.2">
      <c r="A251" s="210"/>
      <c r="B251" s="212"/>
      <c r="C251" s="212"/>
      <c r="D251" s="212"/>
      <c r="E251" s="31" t="s">
        <v>118</v>
      </c>
      <c r="F251" s="31" t="s">
        <v>143</v>
      </c>
      <c r="G251" s="29">
        <f t="shared" si="59"/>
        <v>26117150</v>
      </c>
      <c r="H251" s="54">
        <f>25318090+799060</f>
        <v>26117150</v>
      </c>
      <c r="I251" s="29"/>
      <c r="J251" s="29"/>
      <c r="K251" s="29"/>
      <c r="L251" s="29"/>
      <c r="M251" s="29"/>
      <c r="N251" s="50"/>
    </row>
    <row r="252" spans="1:14" s="10" customFormat="1" ht="66" customHeight="1" x14ac:dyDescent="0.2">
      <c r="A252" s="30" t="s">
        <v>154</v>
      </c>
      <c r="B252" s="31" t="s">
        <v>284</v>
      </c>
      <c r="C252" s="31"/>
      <c r="D252" s="31" t="s">
        <v>288</v>
      </c>
      <c r="E252" s="31" t="s">
        <v>116</v>
      </c>
      <c r="F252" s="31" t="s">
        <v>144</v>
      </c>
      <c r="G252" s="29">
        <f t="shared" si="59"/>
        <v>0</v>
      </c>
      <c r="H252" s="29"/>
      <c r="I252" s="29"/>
      <c r="J252" s="29"/>
      <c r="K252" s="29"/>
      <c r="L252" s="29"/>
      <c r="M252" s="29"/>
      <c r="N252" s="50"/>
    </row>
    <row r="253" spans="1:14" s="13" customFormat="1" ht="47.45" hidden="1" customHeight="1" x14ac:dyDescent="0.2">
      <c r="A253" s="38" t="s">
        <v>155</v>
      </c>
      <c r="B253" s="36" t="s">
        <v>284</v>
      </c>
      <c r="C253" s="36"/>
      <c r="D253" s="36" t="s">
        <v>18</v>
      </c>
      <c r="E253" s="39" t="s">
        <v>8</v>
      </c>
      <c r="F253" s="39" t="s">
        <v>8</v>
      </c>
      <c r="G253" s="37">
        <f t="shared" si="59"/>
        <v>0</v>
      </c>
      <c r="H253" s="37">
        <f t="shared" ref="H253:N253" si="63">H254+H255+H256+H257</f>
        <v>0</v>
      </c>
      <c r="I253" s="37">
        <f t="shared" si="63"/>
        <v>0</v>
      </c>
      <c r="J253" s="37">
        <f t="shared" si="63"/>
        <v>0</v>
      </c>
      <c r="K253" s="37">
        <f t="shared" si="63"/>
        <v>0</v>
      </c>
      <c r="L253" s="37">
        <f t="shared" si="63"/>
        <v>0</v>
      </c>
      <c r="M253" s="37">
        <f t="shared" si="63"/>
        <v>0</v>
      </c>
      <c r="N253" s="52">
        <f t="shared" si="63"/>
        <v>0</v>
      </c>
    </row>
    <row r="254" spans="1:14" s="10" customFormat="1" ht="63.6" hidden="1" customHeight="1" x14ac:dyDescent="0.2">
      <c r="A254" s="30" t="s">
        <v>156</v>
      </c>
      <c r="B254" s="31" t="s">
        <v>284</v>
      </c>
      <c r="C254" s="31"/>
      <c r="D254" s="31" t="s">
        <v>288</v>
      </c>
      <c r="E254" s="31" t="s">
        <v>116</v>
      </c>
      <c r="F254" s="31" t="s">
        <v>124</v>
      </c>
      <c r="G254" s="29">
        <f t="shared" si="59"/>
        <v>0</v>
      </c>
      <c r="H254" s="29"/>
      <c r="I254" s="29"/>
      <c r="J254" s="29"/>
      <c r="K254" s="29"/>
      <c r="L254" s="29"/>
      <c r="M254" s="29"/>
      <c r="N254" s="50"/>
    </row>
    <row r="255" spans="1:14" s="10" customFormat="1" ht="52.9" hidden="1" customHeight="1" x14ac:dyDescent="0.2">
      <c r="A255" s="30" t="s">
        <v>157</v>
      </c>
      <c r="B255" s="31" t="s">
        <v>284</v>
      </c>
      <c r="C255" s="31"/>
      <c r="D255" s="31" t="s">
        <v>288</v>
      </c>
      <c r="E255" s="31" t="s">
        <v>116</v>
      </c>
      <c r="F255" s="31" t="s">
        <v>125</v>
      </c>
      <c r="G255" s="29">
        <f t="shared" si="59"/>
        <v>0</v>
      </c>
      <c r="H255" s="29"/>
      <c r="I255" s="29"/>
      <c r="J255" s="29"/>
      <c r="K255" s="29"/>
      <c r="L255" s="29"/>
      <c r="M255" s="29"/>
      <c r="N255" s="50"/>
    </row>
    <row r="256" spans="1:14" s="10" customFormat="1" ht="68.45" hidden="1" customHeight="1" x14ac:dyDescent="0.2">
      <c r="A256" s="30" t="s">
        <v>158</v>
      </c>
      <c r="B256" s="31" t="s">
        <v>284</v>
      </c>
      <c r="C256" s="31"/>
      <c r="D256" s="31" t="s">
        <v>288</v>
      </c>
      <c r="E256" s="31" t="s">
        <v>116</v>
      </c>
      <c r="F256" s="31" t="s">
        <v>145</v>
      </c>
      <c r="G256" s="29">
        <f t="shared" si="59"/>
        <v>0</v>
      </c>
      <c r="H256" s="29"/>
      <c r="I256" s="29"/>
      <c r="J256" s="29"/>
      <c r="K256" s="29"/>
      <c r="L256" s="29"/>
      <c r="M256" s="29"/>
      <c r="N256" s="50"/>
    </row>
    <row r="257" spans="1:14" s="10" customFormat="1" ht="34.15" hidden="1" customHeight="1" x14ac:dyDescent="0.2">
      <c r="A257" s="30" t="s">
        <v>159</v>
      </c>
      <c r="B257" s="31" t="s">
        <v>284</v>
      </c>
      <c r="C257" s="31"/>
      <c r="D257" s="31" t="s">
        <v>288</v>
      </c>
      <c r="E257" s="31" t="s">
        <v>116</v>
      </c>
      <c r="F257" s="31" t="s">
        <v>146</v>
      </c>
      <c r="G257" s="29">
        <f t="shared" si="59"/>
        <v>0</v>
      </c>
      <c r="H257" s="29"/>
      <c r="I257" s="29"/>
      <c r="J257" s="29"/>
      <c r="K257" s="29"/>
      <c r="L257" s="29"/>
      <c r="M257" s="29"/>
      <c r="N257" s="50"/>
    </row>
    <row r="258" spans="1:14" s="13" customFormat="1" ht="47.45" hidden="1" customHeight="1" x14ac:dyDescent="0.2">
      <c r="A258" s="38" t="s">
        <v>160</v>
      </c>
      <c r="B258" s="36" t="s">
        <v>284</v>
      </c>
      <c r="C258" s="36"/>
      <c r="D258" s="36" t="s">
        <v>18</v>
      </c>
      <c r="E258" s="39" t="s">
        <v>8</v>
      </c>
      <c r="F258" s="39" t="s">
        <v>8</v>
      </c>
      <c r="G258" s="37">
        <f t="shared" si="59"/>
        <v>0</v>
      </c>
      <c r="H258" s="37">
        <f t="shared" ref="H258:N258" si="64">H259</f>
        <v>0</v>
      </c>
      <c r="I258" s="37">
        <f t="shared" si="64"/>
        <v>0</v>
      </c>
      <c r="J258" s="37">
        <f t="shared" si="64"/>
        <v>0</v>
      </c>
      <c r="K258" s="37">
        <f t="shared" si="64"/>
        <v>0</v>
      </c>
      <c r="L258" s="37">
        <f t="shared" si="64"/>
        <v>0</v>
      </c>
      <c r="M258" s="37">
        <f t="shared" si="64"/>
        <v>0</v>
      </c>
      <c r="N258" s="52">
        <f t="shared" si="64"/>
        <v>0</v>
      </c>
    </row>
    <row r="259" spans="1:14" s="10" customFormat="1" ht="55.15" hidden="1" customHeight="1" x14ac:dyDescent="0.2">
      <c r="A259" s="30" t="s">
        <v>161</v>
      </c>
      <c r="B259" s="31" t="s">
        <v>284</v>
      </c>
      <c r="C259" s="31"/>
      <c r="D259" s="31" t="s">
        <v>288</v>
      </c>
      <c r="E259" s="31" t="s">
        <v>116</v>
      </c>
      <c r="F259" s="31" t="s">
        <v>126</v>
      </c>
      <c r="G259" s="29">
        <f t="shared" si="59"/>
        <v>0</v>
      </c>
      <c r="H259" s="29"/>
      <c r="I259" s="29"/>
      <c r="J259" s="29"/>
      <c r="K259" s="29"/>
      <c r="L259" s="29"/>
      <c r="M259" s="29"/>
      <c r="N259" s="50"/>
    </row>
    <row r="260" spans="1:14" s="13" customFormat="1" ht="31.9" hidden="1" customHeight="1" x14ac:dyDescent="0.2">
      <c r="A260" s="38" t="s">
        <v>162</v>
      </c>
      <c r="B260" s="36" t="s">
        <v>284</v>
      </c>
      <c r="C260" s="36"/>
      <c r="D260" s="36" t="s">
        <v>18</v>
      </c>
      <c r="E260" s="39" t="s">
        <v>8</v>
      </c>
      <c r="F260" s="39" t="s">
        <v>8</v>
      </c>
      <c r="G260" s="37">
        <f t="shared" si="59"/>
        <v>0</v>
      </c>
      <c r="H260" s="37">
        <f t="shared" ref="H260:N260" si="65">H261</f>
        <v>0</v>
      </c>
      <c r="I260" s="37">
        <f t="shared" si="65"/>
        <v>0</v>
      </c>
      <c r="J260" s="37">
        <f t="shared" si="65"/>
        <v>0</v>
      </c>
      <c r="K260" s="37">
        <f t="shared" si="65"/>
        <v>0</v>
      </c>
      <c r="L260" s="37">
        <f t="shared" si="65"/>
        <v>0</v>
      </c>
      <c r="M260" s="37">
        <f t="shared" si="65"/>
        <v>0</v>
      </c>
      <c r="N260" s="52">
        <f t="shared" si="65"/>
        <v>0</v>
      </c>
    </row>
    <row r="261" spans="1:14" s="10" customFormat="1" ht="41.45" hidden="1" customHeight="1" x14ac:dyDescent="0.2">
      <c r="A261" s="30" t="s">
        <v>163</v>
      </c>
      <c r="B261" s="31" t="s">
        <v>284</v>
      </c>
      <c r="C261" s="31"/>
      <c r="D261" s="31" t="s">
        <v>288</v>
      </c>
      <c r="E261" s="31" t="s">
        <v>116</v>
      </c>
      <c r="F261" s="31" t="s">
        <v>127</v>
      </c>
      <c r="G261" s="29">
        <f t="shared" si="59"/>
        <v>0</v>
      </c>
      <c r="H261" s="29"/>
      <c r="I261" s="29"/>
      <c r="J261" s="29"/>
      <c r="K261" s="29"/>
      <c r="L261" s="29"/>
      <c r="M261" s="29"/>
      <c r="N261" s="50"/>
    </row>
    <row r="262" spans="1:14" s="11" customFormat="1" ht="100.15" customHeight="1" x14ac:dyDescent="0.2">
      <c r="A262" s="41" t="s">
        <v>129</v>
      </c>
      <c r="B262" s="35" t="s">
        <v>284</v>
      </c>
      <c r="C262" s="33" t="s">
        <v>8</v>
      </c>
      <c r="D262" s="33" t="s">
        <v>8</v>
      </c>
      <c r="E262" s="35" t="s">
        <v>130</v>
      </c>
      <c r="F262" s="33" t="s">
        <v>8</v>
      </c>
      <c r="G262" s="40">
        <f t="shared" si="59"/>
        <v>0</v>
      </c>
      <c r="H262" s="40">
        <f t="shared" ref="H262:N262" si="66">H263+H264</f>
        <v>0</v>
      </c>
      <c r="I262" s="40">
        <f t="shared" si="66"/>
        <v>0</v>
      </c>
      <c r="J262" s="40">
        <f t="shared" si="66"/>
        <v>0</v>
      </c>
      <c r="K262" s="40">
        <f t="shared" si="66"/>
        <v>0</v>
      </c>
      <c r="L262" s="40">
        <f t="shared" si="66"/>
        <v>0</v>
      </c>
      <c r="M262" s="40">
        <f t="shared" si="66"/>
        <v>0</v>
      </c>
      <c r="N262" s="51">
        <f t="shared" si="66"/>
        <v>0</v>
      </c>
    </row>
    <row r="263" spans="1:14" s="10" customFormat="1" ht="30" customHeight="1" x14ac:dyDescent="0.2">
      <c r="A263" s="30" t="s">
        <v>19</v>
      </c>
      <c r="B263" s="31" t="s">
        <v>284</v>
      </c>
      <c r="C263" s="31"/>
      <c r="D263" s="31" t="s">
        <v>284</v>
      </c>
      <c r="E263" s="31" t="s">
        <v>130</v>
      </c>
      <c r="F263" s="32" t="s">
        <v>8</v>
      </c>
      <c r="G263" s="29">
        <f t="shared" si="59"/>
        <v>0</v>
      </c>
      <c r="H263" s="29"/>
      <c r="I263" s="29"/>
      <c r="J263" s="29"/>
      <c r="K263" s="29"/>
      <c r="L263" s="29"/>
      <c r="M263" s="29"/>
      <c r="N263" s="50"/>
    </row>
    <row r="264" spans="1:14" s="10" customFormat="1" ht="30" customHeight="1" x14ac:dyDescent="0.2">
      <c r="A264" s="30" t="s">
        <v>44</v>
      </c>
      <c r="B264" s="31" t="s">
        <v>284</v>
      </c>
      <c r="C264" s="31"/>
      <c r="D264" s="31" t="s">
        <v>288</v>
      </c>
      <c r="E264" s="31" t="s">
        <v>130</v>
      </c>
      <c r="F264" s="32" t="s">
        <v>8</v>
      </c>
      <c r="G264" s="29">
        <f t="shared" si="59"/>
        <v>0</v>
      </c>
      <c r="H264" s="29"/>
      <c r="I264" s="29"/>
      <c r="J264" s="29"/>
      <c r="K264" s="29"/>
      <c r="L264" s="29"/>
      <c r="M264" s="29"/>
      <c r="N264" s="50"/>
    </row>
    <row r="265" spans="1:14" s="11" customFormat="1" ht="30" customHeight="1" x14ac:dyDescent="0.2">
      <c r="A265" s="41" t="s">
        <v>131</v>
      </c>
      <c r="B265" s="33" t="s">
        <v>8</v>
      </c>
      <c r="C265" s="33" t="s">
        <v>8</v>
      </c>
      <c r="D265" s="33" t="s">
        <v>8</v>
      </c>
      <c r="E265" s="33" t="s">
        <v>8</v>
      </c>
      <c r="F265" s="33" t="s">
        <v>8</v>
      </c>
      <c r="G265" s="40">
        <f t="shared" si="59"/>
        <v>0</v>
      </c>
      <c r="H265" s="40">
        <f t="shared" ref="H265:N265" si="67">SUM(H266:H270)</f>
        <v>0</v>
      </c>
      <c r="I265" s="40">
        <f t="shared" si="67"/>
        <v>0</v>
      </c>
      <c r="J265" s="40">
        <f t="shared" si="67"/>
        <v>0</v>
      </c>
      <c r="K265" s="40">
        <f t="shared" si="67"/>
        <v>0</v>
      </c>
      <c r="L265" s="40">
        <f t="shared" si="67"/>
        <v>0</v>
      </c>
      <c r="M265" s="40">
        <f t="shared" si="67"/>
        <v>0</v>
      </c>
      <c r="N265" s="51">
        <f t="shared" si="67"/>
        <v>0</v>
      </c>
    </row>
    <row r="266" spans="1:14" s="11" customFormat="1" ht="30" customHeight="1" x14ac:dyDescent="0.2">
      <c r="A266" s="30" t="s">
        <v>135</v>
      </c>
      <c r="B266" s="31" t="s">
        <v>284</v>
      </c>
      <c r="C266" s="31"/>
      <c r="D266" s="31" t="s">
        <v>284</v>
      </c>
      <c r="E266" s="31" t="s">
        <v>132</v>
      </c>
      <c r="F266" s="32" t="s">
        <v>8</v>
      </c>
      <c r="G266" s="29">
        <f t="shared" si="59"/>
        <v>0</v>
      </c>
      <c r="H266" s="40"/>
      <c r="I266" s="40"/>
      <c r="J266" s="40"/>
      <c r="K266" s="29"/>
      <c r="L266" s="29"/>
      <c r="M266" s="29"/>
      <c r="N266" s="50"/>
    </row>
    <row r="267" spans="1:14" s="11" customFormat="1" ht="30" customHeight="1" x14ac:dyDescent="0.2">
      <c r="A267" s="30" t="s">
        <v>135</v>
      </c>
      <c r="B267" s="31" t="s">
        <v>284</v>
      </c>
      <c r="C267" s="31"/>
      <c r="D267" s="31" t="s">
        <v>304</v>
      </c>
      <c r="E267" s="31" t="s">
        <v>132</v>
      </c>
      <c r="F267" s="32" t="s">
        <v>8</v>
      </c>
      <c r="G267" s="29">
        <f t="shared" si="59"/>
        <v>0</v>
      </c>
      <c r="H267" s="40"/>
      <c r="I267" s="40"/>
      <c r="J267" s="40"/>
      <c r="K267" s="29"/>
      <c r="L267" s="29"/>
      <c r="M267" s="29"/>
      <c r="N267" s="50"/>
    </row>
    <row r="268" spans="1:14" s="11" customFormat="1" ht="30" customHeight="1" x14ac:dyDescent="0.2">
      <c r="A268" s="30" t="s">
        <v>135</v>
      </c>
      <c r="B268" s="31" t="s">
        <v>284</v>
      </c>
      <c r="C268" s="31"/>
      <c r="D268" s="31" t="s">
        <v>305</v>
      </c>
      <c r="E268" s="31" t="s">
        <v>132</v>
      </c>
      <c r="F268" s="32" t="s">
        <v>8</v>
      </c>
      <c r="G268" s="29">
        <f t="shared" si="59"/>
        <v>0</v>
      </c>
      <c r="H268" s="40"/>
      <c r="I268" s="40"/>
      <c r="J268" s="40"/>
      <c r="K268" s="29"/>
      <c r="L268" s="29"/>
      <c r="M268" s="29"/>
      <c r="N268" s="50"/>
    </row>
    <row r="269" spans="1:14" s="11" customFormat="1" ht="30" customHeight="1" x14ac:dyDescent="0.2">
      <c r="A269" s="30" t="s">
        <v>135</v>
      </c>
      <c r="B269" s="31" t="s">
        <v>284</v>
      </c>
      <c r="C269" s="31"/>
      <c r="D269" s="31" t="s">
        <v>306</v>
      </c>
      <c r="E269" s="31" t="s">
        <v>132</v>
      </c>
      <c r="F269" s="32" t="s">
        <v>8</v>
      </c>
      <c r="G269" s="29">
        <f t="shared" si="59"/>
        <v>0</v>
      </c>
      <c r="H269" s="40"/>
      <c r="I269" s="40"/>
      <c r="J269" s="40"/>
      <c r="K269" s="29"/>
      <c r="L269" s="29"/>
      <c r="M269" s="29"/>
      <c r="N269" s="50"/>
    </row>
    <row r="270" spans="1:14" s="11" customFormat="1" ht="30" customHeight="1" x14ac:dyDescent="0.2">
      <c r="A270" s="30" t="s">
        <v>134</v>
      </c>
      <c r="B270" s="31" t="s">
        <v>284</v>
      </c>
      <c r="C270" s="31"/>
      <c r="D270" s="31" t="s">
        <v>288</v>
      </c>
      <c r="E270" s="31" t="s">
        <v>133</v>
      </c>
      <c r="F270" s="32" t="s">
        <v>8</v>
      </c>
      <c r="G270" s="29">
        <f t="shared" si="59"/>
        <v>0</v>
      </c>
      <c r="H270" s="40"/>
      <c r="I270" s="40"/>
      <c r="J270" s="40"/>
      <c r="K270" s="29"/>
      <c r="L270" s="29"/>
      <c r="M270" s="29"/>
      <c r="N270" s="50"/>
    </row>
    <row r="271" spans="1:14" s="11" customFormat="1" ht="21" customHeight="1" x14ac:dyDescent="0.2">
      <c r="A271" s="41" t="s">
        <v>128</v>
      </c>
      <c r="B271" s="35" t="s">
        <v>285</v>
      </c>
      <c r="C271" s="35"/>
      <c r="D271" s="35" t="s">
        <v>20</v>
      </c>
      <c r="E271" s="33" t="s">
        <v>8</v>
      </c>
      <c r="F271" s="33" t="s">
        <v>8</v>
      </c>
      <c r="G271" s="40">
        <f>H271+J271+K271+L271</f>
        <v>4888051.5</v>
      </c>
      <c r="H271" s="40">
        <f>SUM(H272:H284)</f>
        <v>0</v>
      </c>
      <c r="I271" s="40">
        <f>SUM(I272:I284)</f>
        <v>0</v>
      </c>
      <c r="J271" s="40">
        <f>SUM(J272:J284)</f>
        <v>4888051.5</v>
      </c>
      <c r="K271" s="40">
        <f>SUM(K272:K283)</f>
        <v>0</v>
      </c>
      <c r="L271" s="40">
        <f>SUM(L272:L284)</f>
        <v>0</v>
      </c>
      <c r="M271" s="40">
        <f>SUM(M272:M284)</f>
        <v>0</v>
      </c>
      <c r="N271" s="51">
        <f>SUM(N272:N284)</f>
        <v>0</v>
      </c>
    </row>
    <row r="272" spans="1:14" s="10" customFormat="1" ht="38.450000000000003" customHeight="1" x14ac:dyDescent="0.2">
      <c r="A272" s="30" t="s">
        <v>186</v>
      </c>
      <c r="B272" s="31" t="s">
        <v>286</v>
      </c>
      <c r="C272" s="31"/>
      <c r="D272" s="31" t="s">
        <v>287</v>
      </c>
      <c r="E272" s="32" t="s">
        <v>8</v>
      </c>
      <c r="F272" s="32"/>
      <c r="G272" s="29">
        <f>H272+J272+K272+L272</f>
        <v>0</v>
      </c>
      <c r="H272" s="29"/>
      <c r="I272" s="29"/>
      <c r="J272" s="29"/>
      <c r="K272" s="29"/>
      <c r="L272" s="29"/>
      <c r="M272" s="29"/>
      <c r="N272" s="50"/>
    </row>
    <row r="273" spans="1:14" s="10" customFormat="1" ht="99" customHeight="1" x14ac:dyDescent="0.2">
      <c r="A273" s="30" t="s">
        <v>335</v>
      </c>
      <c r="B273" s="31"/>
      <c r="C273" s="31"/>
      <c r="D273" s="31" t="s">
        <v>287</v>
      </c>
      <c r="E273" s="32" t="s">
        <v>8</v>
      </c>
      <c r="F273" s="32" t="s">
        <v>336</v>
      </c>
      <c r="G273" s="29">
        <f t="shared" ref="G273:G283" si="68">H273+J273+K273+L273</f>
        <v>0</v>
      </c>
      <c r="H273" s="29"/>
      <c r="I273" s="29"/>
      <c r="J273" s="29"/>
      <c r="K273" s="29"/>
      <c r="L273" s="29"/>
      <c r="M273" s="29"/>
      <c r="N273" s="50"/>
    </row>
    <row r="274" spans="1:14" s="10" customFormat="1" ht="186" customHeight="1" x14ac:dyDescent="0.2">
      <c r="A274" s="30" t="s">
        <v>338</v>
      </c>
      <c r="B274" s="31"/>
      <c r="C274" s="31"/>
      <c r="D274" s="31" t="s">
        <v>287</v>
      </c>
      <c r="E274" s="32" t="s">
        <v>8</v>
      </c>
      <c r="F274" s="32" t="s">
        <v>337</v>
      </c>
      <c r="G274" s="29">
        <f t="shared" si="68"/>
        <v>441000</v>
      </c>
      <c r="H274" s="29"/>
      <c r="I274" s="29"/>
      <c r="J274" s="29">
        <v>441000</v>
      </c>
      <c r="K274" s="29"/>
      <c r="L274" s="29"/>
      <c r="M274" s="29"/>
      <c r="N274" s="50"/>
    </row>
    <row r="275" spans="1:14" s="10" customFormat="1" ht="130.5" customHeight="1" x14ac:dyDescent="0.2">
      <c r="A275" s="30" t="s">
        <v>340</v>
      </c>
      <c r="B275" s="31"/>
      <c r="C275" s="31"/>
      <c r="D275" s="31" t="s">
        <v>287</v>
      </c>
      <c r="E275" s="32" t="s">
        <v>8</v>
      </c>
      <c r="F275" s="32" t="s">
        <v>339</v>
      </c>
      <c r="G275" s="29">
        <f t="shared" si="68"/>
        <v>110250</v>
      </c>
      <c r="H275" s="29"/>
      <c r="I275" s="29"/>
      <c r="J275" s="29">
        <v>110250</v>
      </c>
      <c r="K275" s="29"/>
      <c r="L275" s="29"/>
      <c r="M275" s="29"/>
      <c r="N275" s="50"/>
    </row>
    <row r="276" spans="1:14" s="10" customFormat="1" ht="130.5" customHeight="1" x14ac:dyDescent="0.2">
      <c r="A276" s="30" t="s">
        <v>341</v>
      </c>
      <c r="B276" s="31"/>
      <c r="C276" s="31"/>
      <c r="D276" s="31" t="s">
        <v>287</v>
      </c>
      <c r="E276" s="32" t="s">
        <v>8</v>
      </c>
      <c r="F276" s="32" t="s">
        <v>342</v>
      </c>
      <c r="G276" s="29">
        <f t="shared" si="68"/>
        <v>0</v>
      </c>
      <c r="H276" s="29"/>
      <c r="I276" s="29"/>
      <c r="J276" s="29"/>
      <c r="K276" s="29"/>
      <c r="L276" s="29"/>
      <c r="M276" s="29"/>
      <c r="N276" s="50"/>
    </row>
    <row r="277" spans="1:14" s="10" customFormat="1" ht="240" customHeight="1" x14ac:dyDescent="0.2">
      <c r="A277" s="30" t="s">
        <v>343</v>
      </c>
      <c r="B277" s="31"/>
      <c r="C277" s="31"/>
      <c r="D277" s="31" t="s">
        <v>287</v>
      </c>
      <c r="E277" s="32" t="s">
        <v>8</v>
      </c>
      <c r="F277" s="32" t="s">
        <v>344</v>
      </c>
      <c r="G277" s="29">
        <f t="shared" si="68"/>
        <v>3547381.5</v>
      </c>
      <c r="H277" s="29"/>
      <c r="I277" s="29"/>
      <c r="J277" s="29">
        <v>3547381.5</v>
      </c>
      <c r="K277" s="29"/>
      <c r="L277" s="29"/>
      <c r="M277" s="29"/>
      <c r="N277" s="50"/>
    </row>
    <row r="278" spans="1:14" s="10" customFormat="1" ht="95.25" customHeight="1" x14ac:dyDescent="0.2">
      <c r="A278" s="30" t="s">
        <v>345</v>
      </c>
      <c r="B278" s="31"/>
      <c r="C278" s="31"/>
      <c r="D278" s="31" t="s">
        <v>287</v>
      </c>
      <c r="E278" s="32" t="s">
        <v>8</v>
      </c>
      <c r="F278" s="32" t="s">
        <v>346</v>
      </c>
      <c r="G278" s="29">
        <f t="shared" si="68"/>
        <v>679260</v>
      </c>
      <c r="H278" s="29"/>
      <c r="I278" s="29"/>
      <c r="J278" s="29">
        <v>679260</v>
      </c>
      <c r="K278" s="29"/>
      <c r="L278" s="29"/>
      <c r="M278" s="29"/>
      <c r="N278" s="50"/>
    </row>
    <row r="279" spans="1:14" s="10" customFormat="1" ht="108.75" customHeight="1" x14ac:dyDescent="0.2">
      <c r="A279" s="30" t="s">
        <v>347</v>
      </c>
      <c r="B279" s="31"/>
      <c r="C279" s="31"/>
      <c r="D279" s="31" t="s">
        <v>287</v>
      </c>
      <c r="E279" s="32" t="s">
        <v>8</v>
      </c>
      <c r="F279" s="32" t="s">
        <v>348</v>
      </c>
      <c r="G279" s="29">
        <f t="shared" si="68"/>
        <v>0</v>
      </c>
      <c r="H279" s="29"/>
      <c r="I279" s="29"/>
      <c r="J279" s="29"/>
      <c r="K279" s="29"/>
      <c r="L279" s="29"/>
      <c r="M279" s="29"/>
      <c r="N279" s="50"/>
    </row>
    <row r="280" spans="1:14" s="10" customFormat="1" ht="379.5" customHeight="1" x14ac:dyDescent="0.2">
      <c r="A280" s="30" t="s">
        <v>349</v>
      </c>
      <c r="B280" s="31"/>
      <c r="C280" s="31"/>
      <c r="D280" s="31" t="s">
        <v>287</v>
      </c>
      <c r="E280" s="32" t="s">
        <v>8</v>
      </c>
      <c r="F280" s="32" t="s">
        <v>350</v>
      </c>
      <c r="G280" s="29">
        <f t="shared" si="68"/>
        <v>0</v>
      </c>
      <c r="H280" s="29"/>
      <c r="I280" s="29"/>
      <c r="J280" s="29"/>
      <c r="K280" s="29"/>
      <c r="L280" s="29"/>
      <c r="M280" s="29"/>
      <c r="N280" s="50"/>
    </row>
    <row r="281" spans="1:14" s="10" customFormat="1" ht="313.5" customHeight="1" x14ac:dyDescent="0.2">
      <c r="A281" s="30" t="s">
        <v>351</v>
      </c>
      <c r="B281" s="31"/>
      <c r="C281" s="31"/>
      <c r="D281" s="31" t="s">
        <v>287</v>
      </c>
      <c r="E281" s="32" t="s">
        <v>8</v>
      </c>
      <c r="F281" s="32" t="s">
        <v>352</v>
      </c>
      <c r="G281" s="29">
        <f t="shared" si="68"/>
        <v>110160</v>
      </c>
      <c r="H281" s="29"/>
      <c r="I281" s="29"/>
      <c r="J281" s="29">
        <v>110160</v>
      </c>
      <c r="K281" s="29"/>
      <c r="L281" s="29"/>
      <c r="M281" s="29"/>
      <c r="N281" s="50"/>
    </row>
    <row r="282" spans="1:14" s="10" customFormat="1" ht="219" customHeight="1" x14ac:dyDescent="0.2">
      <c r="A282" s="30" t="s">
        <v>353</v>
      </c>
      <c r="B282" s="31"/>
      <c r="C282" s="31"/>
      <c r="D282" s="31" t="s">
        <v>287</v>
      </c>
      <c r="E282" s="32" t="s">
        <v>8</v>
      </c>
      <c r="F282" s="32" t="s">
        <v>354</v>
      </c>
      <c r="G282" s="29">
        <f t="shared" si="68"/>
        <v>0</v>
      </c>
      <c r="H282" s="29"/>
      <c r="I282" s="29"/>
      <c r="J282" s="29"/>
      <c r="K282" s="29"/>
      <c r="L282" s="29"/>
      <c r="M282" s="29"/>
      <c r="N282" s="50"/>
    </row>
    <row r="283" spans="1:14" s="10" customFormat="1" ht="21" customHeight="1" x14ac:dyDescent="0.2">
      <c r="A283" s="30"/>
      <c r="B283" s="31"/>
      <c r="C283" s="31"/>
      <c r="D283" s="31"/>
      <c r="E283" s="32" t="s">
        <v>8</v>
      </c>
      <c r="F283" s="32"/>
      <c r="G283" s="29">
        <f t="shared" si="68"/>
        <v>0</v>
      </c>
      <c r="H283" s="29"/>
      <c r="I283" s="29"/>
      <c r="J283" s="29"/>
      <c r="K283" s="29"/>
      <c r="L283" s="29"/>
      <c r="M283" s="29"/>
      <c r="N283" s="50"/>
    </row>
    <row r="284" spans="1:14" s="11" customFormat="1" ht="30" customHeight="1" x14ac:dyDescent="0.2">
      <c r="A284" s="41" t="s">
        <v>136</v>
      </c>
      <c r="B284" s="35" t="s">
        <v>286</v>
      </c>
      <c r="C284" s="35"/>
      <c r="D284" s="35" t="s">
        <v>307</v>
      </c>
      <c r="E284" s="33" t="s">
        <v>8</v>
      </c>
      <c r="F284" s="35"/>
      <c r="G284" s="40">
        <f>H284+J284+K284+L284</f>
        <v>0</v>
      </c>
      <c r="H284" s="40"/>
      <c r="I284" s="40"/>
      <c r="J284" s="40"/>
      <c r="K284" s="40"/>
      <c r="L284" s="40"/>
      <c r="M284" s="40"/>
      <c r="N284" s="51"/>
    </row>
    <row r="285" spans="1:14" s="11" customFormat="1" ht="30" customHeight="1" x14ac:dyDescent="0.2">
      <c r="A285" s="41" t="s">
        <v>45</v>
      </c>
      <c r="B285" s="35" t="s">
        <v>289</v>
      </c>
      <c r="C285" s="33" t="s">
        <v>8</v>
      </c>
      <c r="D285" s="33" t="s">
        <v>8</v>
      </c>
      <c r="E285" s="33" t="s">
        <v>8</v>
      </c>
      <c r="F285" s="33" t="s">
        <v>8</v>
      </c>
      <c r="G285" s="40">
        <f>H285+J285+K285+L285</f>
        <v>110073721.5</v>
      </c>
      <c r="H285" s="40">
        <f>H286+H295+H298+H303</f>
        <v>105185670</v>
      </c>
      <c r="I285" s="40">
        <f>I286+I295+I298+I303</f>
        <v>0</v>
      </c>
      <c r="J285" s="40">
        <f>J286+J295+J298+J303</f>
        <v>4888051.5</v>
      </c>
      <c r="K285" s="40"/>
      <c r="L285" s="40">
        <f>L286+L295+L298+L303</f>
        <v>0</v>
      </c>
      <c r="M285" s="40">
        <f>M286+M295+M298+M303</f>
        <v>0</v>
      </c>
      <c r="N285" s="51">
        <f>N286+N295+N298+N303</f>
        <v>0</v>
      </c>
    </row>
    <row r="286" spans="1:14" s="48" customFormat="1" ht="45" customHeight="1" x14ac:dyDescent="0.2">
      <c r="A286" s="44" t="s">
        <v>310</v>
      </c>
      <c r="B286" s="45" t="s">
        <v>309</v>
      </c>
      <c r="C286" s="45" t="s">
        <v>281</v>
      </c>
      <c r="D286" s="46" t="s">
        <v>8</v>
      </c>
      <c r="E286" s="46"/>
      <c r="F286" s="46"/>
      <c r="G286" s="47">
        <f t="shared" ref="G286:G335" si="69">H286+J286+K286+L286</f>
        <v>72780420</v>
      </c>
      <c r="H286" s="47">
        <f>SUM(H287:H294)</f>
        <v>72101160</v>
      </c>
      <c r="I286" s="47">
        <f t="shared" ref="I286:N286" si="70">SUM(I289:I294)</f>
        <v>0</v>
      </c>
      <c r="J286" s="47">
        <f t="shared" si="70"/>
        <v>679260</v>
      </c>
      <c r="K286" s="47">
        <f t="shared" si="70"/>
        <v>0</v>
      </c>
      <c r="L286" s="47">
        <f t="shared" si="70"/>
        <v>0</v>
      </c>
      <c r="M286" s="47">
        <f t="shared" si="70"/>
        <v>0</v>
      </c>
      <c r="N286" s="53">
        <f t="shared" si="70"/>
        <v>0</v>
      </c>
    </row>
    <row r="287" spans="1:14" s="10" customFormat="1" ht="30" customHeight="1" x14ac:dyDescent="0.2">
      <c r="A287" s="30" t="s">
        <v>137</v>
      </c>
      <c r="B287" s="31" t="s">
        <v>21</v>
      </c>
      <c r="C287" s="31" t="s">
        <v>300</v>
      </c>
      <c r="D287" s="31" t="s">
        <v>21</v>
      </c>
      <c r="E287" s="32" t="s">
        <v>355</v>
      </c>
      <c r="F287" s="32" t="s">
        <v>122</v>
      </c>
      <c r="G287" s="29">
        <f t="shared" si="69"/>
        <v>42241890</v>
      </c>
      <c r="H287" s="29">
        <v>42241890</v>
      </c>
      <c r="I287" s="29"/>
      <c r="J287" s="29"/>
      <c r="K287" s="29"/>
      <c r="L287" s="29"/>
      <c r="M287" s="29"/>
      <c r="N287" s="50"/>
    </row>
    <row r="288" spans="1:14" s="10" customFormat="1" ht="30" customHeight="1" x14ac:dyDescent="0.2">
      <c r="A288" s="30" t="s">
        <v>137</v>
      </c>
      <c r="B288" s="31" t="s">
        <v>21</v>
      </c>
      <c r="C288" s="31" t="s">
        <v>300</v>
      </c>
      <c r="D288" s="31" t="s">
        <v>21</v>
      </c>
      <c r="E288" s="32" t="s">
        <v>355</v>
      </c>
      <c r="F288" s="32" t="s">
        <v>143</v>
      </c>
      <c r="G288" s="29">
        <f t="shared" si="69"/>
        <v>13135344</v>
      </c>
      <c r="H288" s="29">
        <v>13135344</v>
      </c>
      <c r="I288" s="29"/>
      <c r="J288" s="29"/>
      <c r="K288" s="29"/>
      <c r="L288" s="29"/>
      <c r="M288" s="29"/>
      <c r="N288" s="50"/>
    </row>
    <row r="289" spans="1:14" s="10" customFormat="1" ht="30" customHeight="1" x14ac:dyDescent="0.2">
      <c r="A289" s="30" t="s">
        <v>137</v>
      </c>
      <c r="B289" s="31" t="s">
        <v>21</v>
      </c>
      <c r="C289" s="31" t="s">
        <v>300</v>
      </c>
      <c r="D289" s="31" t="s">
        <v>21</v>
      </c>
      <c r="E289" s="32"/>
      <c r="F289" s="32" t="s">
        <v>346</v>
      </c>
      <c r="G289" s="29">
        <f t="shared" si="69"/>
        <v>521705</v>
      </c>
      <c r="H289" s="29"/>
      <c r="I289" s="29"/>
      <c r="J289" s="29">
        <v>521705</v>
      </c>
      <c r="K289" s="29"/>
      <c r="L289" s="29"/>
      <c r="M289" s="29"/>
      <c r="N289" s="50"/>
    </row>
    <row r="290" spans="1:14" s="10" customFormat="1" ht="30" customHeight="1" x14ac:dyDescent="0.2">
      <c r="A290" s="30" t="s">
        <v>28</v>
      </c>
      <c r="B290" s="31" t="s">
        <v>21</v>
      </c>
      <c r="C290" s="31" t="s">
        <v>299</v>
      </c>
      <c r="D290" s="31" t="s">
        <v>22</v>
      </c>
      <c r="E290" s="32" t="s">
        <v>356</v>
      </c>
      <c r="F290" s="32" t="s">
        <v>123</v>
      </c>
      <c r="G290" s="29">
        <f t="shared" si="69"/>
        <v>0</v>
      </c>
      <c r="H290" s="29"/>
      <c r="I290" s="29"/>
      <c r="J290" s="29"/>
      <c r="K290" s="29"/>
      <c r="L290" s="29"/>
      <c r="M290" s="29"/>
      <c r="N290" s="50"/>
    </row>
    <row r="291" spans="1:14" s="10" customFormat="1" ht="30" customHeight="1" x14ac:dyDescent="0.2">
      <c r="A291" s="30" t="s">
        <v>317</v>
      </c>
      <c r="B291" s="31" t="s">
        <v>21</v>
      </c>
      <c r="C291" s="31" t="s">
        <v>299</v>
      </c>
      <c r="D291" s="31" t="s">
        <v>25</v>
      </c>
      <c r="E291" s="32"/>
      <c r="F291" s="32"/>
      <c r="G291" s="29">
        <f t="shared" si="69"/>
        <v>0</v>
      </c>
      <c r="H291" s="29"/>
      <c r="I291" s="29"/>
      <c r="J291" s="29"/>
      <c r="K291" s="29"/>
      <c r="L291" s="29"/>
      <c r="M291" s="29"/>
      <c r="N291" s="50"/>
    </row>
    <row r="292" spans="1:14" s="10" customFormat="1" ht="30" customHeight="1" x14ac:dyDescent="0.2">
      <c r="A292" s="30" t="s">
        <v>29</v>
      </c>
      <c r="B292" s="31" t="s">
        <v>21</v>
      </c>
      <c r="C292" s="31" t="s">
        <v>301</v>
      </c>
      <c r="D292" s="31" t="s">
        <v>23</v>
      </c>
      <c r="E292" s="32" t="s">
        <v>357</v>
      </c>
      <c r="F292" s="32" t="s">
        <v>122</v>
      </c>
      <c r="G292" s="29">
        <f t="shared" si="69"/>
        <v>12757050</v>
      </c>
      <c r="H292" s="29">
        <v>12757050</v>
      </c>
      <c r="I292" s="29"/>
      <c r="J292" s="29"/>
      <c r="K292" s="29"/>
      <c r="L292" s="29"/>
      <c r="M292" s="29"/>
      <c r="N292" s="50"/>
    </row>
    <row r="293" spans="1:14" s="10" customFormat="1" ht="30" customHeight="1" x14ac:dyDescent="0.2">
      <c r="A293" s="30" t="s">
        <v>29</v>
      </c>
      <c r="B293" s="31" t="s">
        <v>21</v>
      </c>
      <c r="C293" s="31" t="s">
        <v>301</v>
      </c>
      <c r="D293" s="31" t="s">
        <v>23</v>
      </c>
      <c r="E293" s="32" t="s">
        <v>357</v>
      </c>
      <c r="F293" s="32" t="s">
        <v>143</v>
      </c>
      <c r="G293" s="29">
        <f t="shared" si="69"/>
        <v>3966876</v>
      </c>
      <c r="H293" s="29">
        <v>3966876</v>
      </c>
      <c r="I293" s="29"/>
      <c r="J293" s="29"/>
      <c r="K293" s="29"/>
      <c r="L293" s="29"/>
      <c r="M293" s="29"/>
      <c r="N293" s="50"/>
    </row>
    <row r="294" spans="1:14" s="10" customFormat="1" ht="30" customHeight="1" x14ac:dyDescent="0.2">
      <c r="A294" s="30" t="s">
        <v>29</v>
      </c>
      <c r="B294" s="31" t="s">
        <v>21</v>
      </c>
      <c r="C294" s="31" t="s">
        <v>301</v>
      </c>
      <c r="D294" s="31" t="s">
        <v>23</v>
      </c>
      <c r="E294" s="32"/>
      <c r="F294" s="32" t="s">
        <v>346</v>
      </c>
      <c r="G294" s="29">
        <f t="shared" si="69"/>
        <v>157555</v>
      </c>
      <c r="H294" s="29"/>
      <c r="I294" s="29"/>
      <c r="J294" s="29">
        <v>157555</v>
      </c>
      <c r="K294" s="29"/>
      <c r="L294" s="29"/>
      <c r="M294" s="29"/>
      <c r="N294" s="50"/>
    </row>
    <row r="295" spans="1:14" s="48" customFormat="1" ht="38.450000000000003" customHeight="1" x14ac:dyDescent="0.2">
      <c r="A295" s="44" t="s">
        <v>314</v>
      </c>
      <c r="B295" s="45" t="s">
        <v>311</v>
      </c>
      <c r="C295" s="46" t="s">
        <v>8</v>
      </c>
      <c r="D295" s="46" t="s">
        <v>8</v>
      </c>
      <c r="E295" s="46"/>
      <c r="F295" s="46"/>
      <c r="G295" s="47">
        <f t="shared" si="69"/>
        <v>0</v>
      </c>
      <c r="H295" s="47">
        <f t="shared" ref="H295:N295" si="71">SUM(H296:H297)</f>
        <v>0</v>
      </c>
      <c r="I295" s="47">
        <f t="shared" si="71"/>
        <v>0</v>
      </c>
      <c r="J295" s="47">
        <f t="shared" si="71"/>
        <v>0</v>
      </c>
      <c r="K295" s="47">
        <f t="shared" si="71"/>
        <v>0</v>
      </c>
      <c r="L295" s="47">
        <f t="shared" si="71"/>
        <v>0</v>
      </c>
      <c r="M295" s="47">
        <f t="shared" si="71"/>
        <v>0</v>
      </c>
      <c r="N295" s="53">
        <f t="shared" si="71"/>
        <v>0</v>
      </c>
    </row>
    <row r="296" spans="1:14" s="10" customFormat="1" ht="30" customHeight="1" x14ac:dyDescent="0.2">
      <c r="A296" s="30" t="s">
        <v>40</v>
      </c>
      <c r="B296" s="31" t="s">
        <v>24</v>
      </c>
      <c r="C296" s="31" t="s">
        <v>299</v>
      </c>
      <c r="D296" s="31" t="s">
        <v>36</v>
      </c>
      <c r="E296" s="32"/>
      <c r="F296" s="32"/>
      <c r="G296" s="29">
        <f t="shared" si="69"/>
        <v>0</v>
      </c>
      <c r="H296" s="29"/>
      <c r="I296" s="29"/>
      <c r="J296" s="29"/>
      <c r="K296" s="29"/>
      <c r="L296" s="29"/>
      <c r="M296" s="29"/>
      <c r="N296" s="50"/>
    </row>
    <row r="297" spans="1:14" s="10" customFormat="1" ht="30" customHeight="1" x14ac:dyDescent="0.2">
      <c r="A297" s="30" t="s">
        <v>290</v>
      </c>
      <c r="B297" s="31" t="s">
        <v>24</v>
      </c>
      <c r="C297" s="31" t="s">
        <v>38</v>
      </c>
      <c r="D297" s="31" t="s">
        <v>291</v>
      </c>
      <c r="E297" s="32"/>
      <c r="F297" s="32" t="s">
        <v>342</v>
      </c>
      <c r="G297" s="29">
        <f t="shared" si="69"/>
        <v>0</v>
      </c>
      <c r="H297" s="29"/>
      <c r="I297" s="29"/>
      <c r="J297" s="29"/>
      <c r="K297" s="29"/>
      <c r="L297" s="29"/>
      <c r="M297" s="29"/>
      <c r="N297" s="50"/>
    </row>
    <row r="298" spans="1:14" s="48" customFormat="1" ht="30" customHeight="1" x14ac:dyDescent="0.2">
      <c r="A298" s="44" t="s">
        <v>315</v>
      </c>
      <c r="B298" s="45" t="s">
        <v>312</v>
      </c>
      <c r="C298" s="46" t="s">
        <v>8</v>
      </c>
      <c r="D298" s="46" t="s">
        <v>8</v>
      </c>
      <c r="E298" s="46"/>
      <c r="F298" s="46"/>
      <c r="G298" s="47">
        <f t="shared" si="69"/>
        <v>0</v>
      </c>
      <c r="H298" s="47">
        <f t="shared" ref="H298:N298" si="72">SUM(H299:H302)</f>
        <v>0</v>
      </c>
      <c r="I298" s="47">
        <f t="shared" si="72"/>
        <v>0</v>
      </c>
      <c r="J298" s="47">
        <f t="shared" si="72"/>
        <v>0</v>
      </c>
      <c r="K298" s="47">
        <f t="shared" si="72"/>
        <v>0</v>
      </c>
      <c r="L298" s="47">
        <f t="shared" si="72"/>
        <v>0</v>
      </c>
      <c r="M298" s="47">
        <f t="shared" si="72"/>
        <v>0</v>
      </c>
      <c r="N298" s="53">
        <f t="shared" si="72"/>
        <v>0</v>
      </c>
    </row>
    <row r="299" spans="1:14" s="10" customFormat="1" ht="30" customHeight="1" x14ac:dyDescent="0.2">
      <c r="A299" s="30" t="s">
        <v>295</v>
      </c>
      <c r="B299" s="31" t="s">
        <v>294</v>
      </c>
      <c r="C299" s="31" t="s">
        <v>296</v>
      </c>
      <c r="D299" s="31" t="s">
        <v>291</v>
      </c>
      <c r="E299" s="32" t="s">
        <v>358</v>
      </c>
      <c r="F299" s="32" t="s">
        <v>123</v>
      </c>
      <c r="G299" s="29">
        <f t="shared" si="69"/>
        <v>0</v>
      </c>
      <c r="H299" s="29"/>
      <c r="I299" s="29"/>
      <c r="J299" s="29"/>
      <c r="K299" s="29"/>
      <c r="L299" s="29"/>
      <c r="M299" s="29"/>
      <c r="N299" s="50"/>
    </row>
    <row r="300" spans="1:14" s="10" customFormat="1" ht="30" customHeight="1" x14ac:dyDescent="0.2">
      <c r="A300" s="30" t="s">
        <v>295</v>
      </c>
      <c r="B300" s="31" t="s">
        <v>294</v>
      </c>
      <c r="C300" s="31" t="s">
        <v>297</v>
      </c>
      <c r="D300" s="31" t="s">
        <v>298</v>
      </c>
      <c r="E300" s="32"/>
      <c r="F300" s="32"/>
      <c r="G300" s="29">
        <f t="shared" si="69"/>
        <v>0</v>
      </c>
      <c r="H300" s="29"/>
      <c r="I300" s="29"/>
      <c r="J300" s="29"/>
      <c r="K300" s="29"/>
      <c r="L300" s="29"/>
      <c r="M300" s="29"/>
      <c r="N300" s="50"/>
    </row>
    <row r="301" spans="1:14" s="10" customFormat="1" ht="30" customHeight="1" x14ac:dyDescent="0.2">
      <c r="A301" s="30" t="s">
        <v>295</v>
      </c>
      <c r="B301" s="31" t="s">
        <v>294</v>
      </c>
      <c r="C301" s="31" t="s">
        <v>318</v>
      </c>
      <c r="D301" s="31" t="s">
        <v>298</v>
      </c>
      <c r="E301" s="32"/>
      <c r="F301" s="32"/>
      <c r="G301" s="29">
        <f t="shared" si="69"/>
        <v>0</v>
      </c>
      <c r="H301" s="29"/>
      <c r="I301" s="29"/>
      <c r="J301" s="29"/>
      <c r="K301" s="29"/>
      <c r="L301" s="29"/>
      <c r="M301" s="29"/>
      <c r="N301" s="50"/>
    </row>
    <row r="302" spans="1:14" s="10" customFormat="1" ht="30" customHeight="1" x14ac:dyDescent="0.2">
      <c r="A302" s="30" t="s">
        <v>295</v>
      </c>
      <c r="B302" s="31" t="s">
        <v>294</v>
      </c>
      <c r="C302" s="31" t="s">
        <v>319</v>
      </c>
      <c r="D302" s="31" t="s">
        <v>298</v>
      </c>
      <c r="E302" s="32"/>
      <c r="F302" s="32"/>
      <c r="G302" s="29">
        <f t="shared" si="69"/>
        <v>0</v>
      </c>
      <c r="H302" s="29"/>
      <c r="I302" s="29"/>
      <c r="J302" s="29"/>
      <c r="K302" s="29"/>
      <c r="L302" s="29"/>
      <c r="M302" s="29"/>
      <c r="N302" s="50"/>
    </row>
    <row r="303" spans="1:14" s="48" customFormat="1" ht="30" customHeight="1" x14ac:dyDescent="0.2">
      <c r="A303" s="44" t="s">
        <v>316</v>
      </c>
      <c r="B303" s="45" t="s">
        <v>313</v>
      </c>
      <c r="C303" s="46" t="s">
        <v>8</v>
      </c>
      <c r="D303" s="46" t="s">
        <v>8</v>
      </c>
      <c r="E303" s="46"/>
      <c r="F303" s="46"/>
      <c r="G303" s="47">
        <f t="shared" si="69"/>
        <v>37293301.5</v>
      </c>
      <c r="H303" s="47">
        <f>SUM(H304:H335)</f>
        <v>33084510</v>
      </c>
      <c r="I303" s="47">
        <f t="shared" ref="I303:N303" si="73">SUM(I306:I335)</f>
        <v>0</v>
      </c>
      <c r="J303" s="47">
        <f t="shared" si="73"/>
        <v>4208791.5</v>
      </c>
      <c r="K303" s="47">
        <f t="shared" si="73"/>
        <v>0</v>
      </c>
      <c r="L303" s="47">
        <f t="shared" si="73"/>
        <v>0</v>
      </c>
      <c r="M303" s="47">
        <f t="shared" si="73"/>
        <v>0</v>
      </c>
      <c r="N303" s="53">
        <f t="shared" si="73"/>
        <v>0</v>
      </c>
    </row>
    <row r="304" spans="1:14" s="10" customFormat="1" ht="30" customHeight="1" x14ac:dyDescent="0.2">
      <c r="A304" s="30" t="s">
        <v>30</v>
      </c>
      <c r="B304" s="31" t="s">
        <v>293</v>
      </c>
      <c r="C304" s="31" t="s">
        <v>296</v>
      </c>
      <c r="D304" s="31" t="s">
        <v>24</v>
      </c>
      <c r="E304" s="32" t="s">
        <v>359</v>
      </c>
      <c r="F304" s="32" t="s">
        <v>123</v>
      </c>
      <c r="G304" s="29">
        <f t="shared" si="69"/>
        <v>42000</v>
      </c>
      <c r="H304" s="29">
        <v>42000</v>
      </c>
      <c r="I304" s="29"/>
      <c r="J304" s="29"/>
      <c r="K304" s="29"/>
      <c r="L304" s="29"/>
      <c r="M304" s="29"/>
      <c r="N304" s="50"/>
    </row>
    <row r="305" spans="1:14" s="10" customFormat="1" ht="30" customHeight="1" x14ac:dyDescent="0.2">
      <c r="A305" s="30" t="s">
        <v>30</v>
      </c>
      <c r="B305" s="31" t="s">
        <v>293</v>
      </c>
      <c r="C305" s="31" t="s">
        <v>296</v>
      </c>
      <c r="D305" s="31" t="s">
        <v>24</v>
      </c>
      <c r="E305" s="32" t="s">
        <v>360</v>
      </c>
      <c r="F305" s="32" t="s">
        <v>143</v>
      </c>
      <c r="G305" s="29">
        <f t="shared" si="69"/>
        <v>53000</v>
      </c>
      <c r="H305" s="29">
        <v>53000</v>
      </c>
      <c r="I305" s="29"/>
      <c r="J305" s="29"/>
      <c r="K305" s="29"/>
      <c r="L305" s="29"/>
      <c r="M305" s="29"/>
      <c r="N305" s="50"/>
    </row>
    <row r="306" spans="1:14" s="10" customFormat="1" ht="30" customHeight="1" x14ac:dyDescent="0.2">
      <c r="A306" s="30" t="s">
        <v>30</v>
      </c>
      <c r="B306" s="31" t="s">
        <v>293</v>
      </c>
      <c r="C306" s="31" t="s">
        <v>296</v>
      </c>
      <c r="D306" s="31" t="s">
        <v>24</v>
      </c>
      <c r="E306" s="31" t="s">
        <v>130</v>
      </c>
      <c r="F306" s="32"/>
      <c r="G306" s="29">
        <f t="shared" si="69"/>
        <v>0</v>
      </c>
      <c r="H306" s="29"/>
      <c r="I306" s="29"/>
      <c r="J306" s="29"/>
      <c r="K306" s="29"/>
      <c r="L306" s="29"/>
      <c r="M306" s="29"/>
      <c r="N306" s="50"/>
    </row>
    <row r="307" spans="1:14" s="10" customFormat="1" ht="30" customHeight="1" x14ac:dyDescent="0.2">
      <c r="A307" s="30" t="s">
        <v>31</v>
      </c>
      <c r="B307" s="31" t="s">
        <v>293</v>
      </c>
      <c r="C307" s="31" t="s">
        <v>296</v>
      </c>
      <c r="D307" s="31" t="s">
        <v>25</v>
      </c>
      <c r="E307" s="32" t="s">
        <v>361</v>
      </c>
      <c r="F307" s="32" t="s">
        <v>143</v>
      </c>
      <c r="G307" s="29">
        <f t="shared" si="69"/>
        <v>80000</v>
      </c>
      <c r="H307" s="29">
        <v>80000</v>
      </c>
      <c r="I307" s="29"/>
      <c r="J307" s="29"/>
      <c r="K307" s="29"/>
      <c r="L307" s="29"/>
      <c r="M307" s="29"/>
      <c r="N307" s="50"/>
    </row>
    <row r="308" spans="1:14" s="10" customFormat="1" ht="30" customHeight="1" x14ac:dyDescent="0.2">
      <c r="A308" s="30" t="s">
        <v>32</v>
      </c>
      <c r="B308" s="31" t="s">
        <v>293</v>
      </c>
      <c r="C308" s="31" t="s">
        <v>296</v>
      </c>
      <c r="D308" s="31" t="s">
        <v>26</v>
      </c>
      <c r="E308" s="32" t="s">
        <v>362</v>
      </c>
      <c r="F308" s="32" t="s">
        <v>123</v>
      </c>
      <c r="G308" s="29">
        <f t="shared" si="69"/>
        <v>10739060</v>
      </c>
      <c r="H308" s="29">
        <f>9940000+799060</f>
        <v>10739060</v>
      </c>
      <c r="I308" s="29"/>
      <c r="J308" s="29"/>
      <c r="K308" s="29"/>
      <c r="L308" s="29"/>
      <c r="M308" s="29"/>
      <c r="N308" s="50"/>
    </row>
    <row r="309" spans="1:14" s="10" customFormat="1" ht="30" customHeight="1" x14ac:dyDescent="0.2">
      <c r="A309" s="30" t="s">
        <v>32</v>
      </c>
      <c r="B309" s="31" t="s">
        <v>293</v>
      </c>
      <c r="C309" s="31" t="s">
        <v>296</v>
      </c>
      <c r="D309" s="31" t="s">
        <v>26</v>
      </c>
      <c r="E309" s="32" t="s">
        <v>363</v>
      </c>
      <c r="F309" s="32"/>
      <c r="G309" s="29">
        <f t="shared" si="69"/>
        <v>0</v>
      </c>
      <c r="H309" s="29"/>
      <c r="I309" s="29"/>
      <c r="J309" s="29"/>
      <c r="K309" s="29"/>
      <c r="L309" s="29"/>
      <c r="M309" s="29"/>
      <c r="N309" s="50"/>
    </row>
    <row r="310" spans="1:14" s="10" customFormat="1" ht="30" customHeight="1" x14ac:dyDescent="0.2">
      <c r="A310" s="30" t="s">
        <v>33</v>
      </c>
      <c r="B310" s="31" t="s">
        <v>293</v>
      </c>
      <c r="C310" s="31" t="s">
        <v>296</v>
      </c>
      <c r="D310" s="31" t="s">
        <v>27</v>
      </c>
      <c r="E310" s="32"/>
      <c r="F310" s="32"/>
      <c r="G310" s="29">
        <f t="shared" si="69"/>
        <v>0</v>
      </c>
      <c r="H310" s="29"/>
      <c r="I310" s="29"/>
      <c r="J310" s="29"/>
      <c r="K310" s="29"/>
      <c r="L310" s="29"/>
      <c r="M310" s="29"/>
      <c r="N310" s="50"/>
    </row>
    <row r="311" spans="1:14" s="10" customFormat="1" ht="30" customHeight="1" x14ac:dyDescent="0.2">
      <c r="A311" s="30" t="s">
        <v>39</v>
      </c>
      <c r="B311" s="31" t="s">
        <v>293</v>
      </c>
      <c r="C311" s="31" t="s">
        <v>296</v>
      </c>
      <c r="D311" s="31" t="s">
        <v>34</v>
      </c>
      <c r="E311" s="32" t="s">
        <v>364</v>
      </c>
      <c r="F311" s="32" t="s">
        <v>123</v>
      </c>
      <c r="G311" s="29">
        <f t="shared" si="69"/>
        <v>1700000</v>
      </c>
      <c r="H311" s="29">
        <v>1700000</v>
      </c>
      <c r="I311" s="29"/>
      <c r="J311" s="29"/>
      <c r="K311" s="29"/>
      <c r="L311" s="29"/>
      <c r="M311" s="29"/>
      <c r="N311" s="50"/>
    </row>
    <row r="312" spans="1:14" s="10" customFormat="1" ht="30" customHeight="1" x14ac:dyDescent="0.2">
      <c r="A312" s="30" t="s">
        <v>39</v>
      </c>
      <c r="B312" s="31" t="s">
        <v>293</v>
      </c>
      <c r="C312" s="31" t="s">
        <v>296</v>
      </c>
      <c r="D312" s="31" t="s">
        <v>34</v>
      </c>
      <c r="E312" s="32" t="s">
        <v>365</v>
      </c>
      <c r="F312" s="32" t="s">
        <v>143</v>
      </c>
      <c r="G312" s="29">
        <f t="shared" si="69"/>
        <v>4945070</v>
      </c>
      <c r="H312" s="29">
        <v>4945070</v>
      </c>
      <c r="I312" s="29"/>
      <c r="J312" s="29"/>
      <c r="K312" s="29"/>
      <c r="L312" s="29"/>
      <c r="M312" s="29"/>
      <c r="N312" s="50"/>
    </row>
    <row r="313" spans="1:14" s="10" customFormat="1" ht="30" customHeight="1" x14ac:dyDescent="0.2">
      <c r="A313" s="30" t="s">
        <v>39</v>
      </c>
      <c r="B313" s="31" t="s">
        <v>293</v>
      </c>
      <c r="C313" s="31" t="s">
        <v>296</v>
      </c>
      <c r="D313" s="31" t="s">
        <v>34</v>
      </c>
      <c r="E313" s="32"/>
      <c r="F313" s="32" t="s">
        <v>350</v>
      </c>
      <c r="G313" s="29">
        <f t="shared" si="69"/>
        <v>0</v>
      </c>
      <c r="H313" s="29"/>
      <c r="I313" s="29"/>
      <c r="J313" s="29"/>
      <c r="K313" s="29"/>
      <c r="L313" s="29"/>
      <c r="M313" s="29"/>
      <c r="N313" s="50"/>
    </row>
    <row r="314" spans="1:14" s="10" customFormat="1" ht="30" customHeight="1" x14ac:dyDescent="0.2">
      <c r="A314" s="30" t="s">
        <v>39</v>
      </c>
      <c r="B314" s="31" t="s">
        <v>293</v>
      </c>
      <c r="C314" s="31" t="s">
        <v>296</v>
      </c>
      <c r="D314" s="31" t="s">
        <v>34</v>
      </c>
      <c r="E314" s="32"/>
      <c r="F314" s="32" t="s">
        <v>354</v>
      </c>
      <c r="G314" s="29">
        <f t="shared" si="69"/>
        <v>0</v>
      </c>
      <c r="H314" s="29"/>
      <c r="I314" s="29"/>
      <c r="J314" s="29"/>
      <c r="K314" s="29"/>
      <c r="L314" s="29"/>
      <c r="M314" s="29"/>
      <c r="N314" s="50"/>
    </row>
    <row r="315" spans="1:14" s="10" customFormat="1" ht="30" customHeight="1" x14ac:dyDescent="0.2">
      <c r="A315" s="30" t="s">
        <v>39</v>
      </c>
      <c r="B315" s="31" t="s">
        <v>293</v>
      </c>
      <c r="C315" s="31" t="s">
        <v>296</v>
      </c>
      <c r="D315" s="31" t="s">
        <v>34</v>
      </c>
      <c r="E315" s="32"/>
      <c r="F315" s="32" t="s">
        <v>336</v>
      </c>
      <c r="G315" s="29">
        <f t="shared" si="69"/>
        <v>0</v>
      </c>
      <c r="H315" s="29"/>
      <c r="I315" s="29"/>
      <c r="J315" s="29"/>
      <c r="K315" s="29"/>
      <c r="L315" s="29"/>
      <c r="M315" s="29"/>
      <c r="N315" s="50"/>
    </row>
    <row r="316" spans="1:14" s="10" customFormat="1" ht="30" customHeight="1" x14ac:dyDescent="0.2">
      <c r="A316" s="30" t="s">
        <v>46</v>
      </c>
      <c r="B316" s="31" t="s">
        <v>293</v>
      </c>
      <c r="C316" s="31" t="s">
        <v>296</v>
      </c>
      <c r="D316" s="31" t="s">
        <v>35</v>
      </c>
      <c r="E316" s="32" t="s">
        <v>366</v>
      </c>
      <c r="F316" s="32" t="s">
        <v>143</v>
      </c>
      <c r="G316" s="29">
        <f t="shared" si="69"/>
        <v>3137800</v>
      </c>
      <c r="H316" s="29">
        <v>3137800</v>
      </c>
      <c r="I316" s="29"/>
      <c r="J316" s="29"/>
      <c r="K316" s="29"/>
      <c r="L316" s="29"/>
      <c r="M316" s="29"/>
      <c r="N316" s="50"/>
    </row>
    <row r="317" spans="1:14" s="10" customFormat="1" ht="30" customHeight="1" x14ac:dyDescent="0.2">
      <c r="A317" s="30" t="s">
        <v>46</v>
      </c>
      <c r="B317" s="31" t="s">
        <v>293</v>
      </c>
      <c r="C317" s="31" t="s">
        <v>296</v>
      </c>
      <c r="D317" s="31" t="s">
        <v>35</v>
      </c>
      <c r="E317" s="32" t="s">
        <v>366</v>
      </c>
      <c r="F317" s="32" t="s">
        <v>122</v>
      </c>
      <c r="G317" s="29">
        <f t="shared" si="69"/>
        <v>432080</v>
      </c>
      <c r="H317" s="29">
        <f>432130-50</f>
        <v>432080</v>
      </c>
      <c r="I317" s="29"/>
      <c r="J317" s="29"/>
      <c r="K317" s="29"/>
      <c r="L317" s="29"/>
      <c r="M317" s="29"/>
      <c r="N317" s="50"/>
    </row>
    <row r="318" spans="1:14" s="10" customFormat="1" ht="30" customHeight="1" x14ac:dyDescent="0.2">
      <c r="A318" s="30" t="s">
        <v>46</v>
      </c>
      <c r="B318" s="31" t="s">
        <v>293</v>
      </c>
      <c r="C318" s="31" t="s">
        <v>296</v>
      </c>
      <c r="D318" s="31" t="s">
        <v>35</v>
      </c>
      <c r="E318" s="32" t="s">
        <v>367</v>
      </c>
      <c r="F318" s="32" t="s">
        <v>123</v>
      </c>
      <c r="G318" s="29">
        <f t="shared" si="69"/>
        <v>320000</v>
      </c>
      <c r="H318" s="29">
        <v>320000</v>
      </c>
      <c r="I318" s="29"/>
      <c r="J318" s="29"/>
      <c r="K318" s="29"/>
      <c r="L318" s="29"/>
      <c r="M318" s="29"/>
      <c r="N318" s="50"/>
    </row>
    <row r="319" spans="1:14" s="10" customFormat="1" ht="30" customHeight="1" x14ac:dyDescent="0.2">
      <c r="A319" s="30" t="s">
        <v>46</v>
      </c>
      <c r="B319" s="85" t="s">
        <v>293</v>
      </c>
      <c r="C319" s="85" t="s">
        <v>489</v>
      </c>
      <c r="D319" s="85" t="s">
        <v>488</v>
      </c>
      <c r="E319" s="32" t="s">
        <v>487</v>
      </c>
      <c r="F319" s="32" t="s">
        <v>123</v>
      </c>
      <c r="G319" s="29">
        <f t="shared" ref="G319:G320" si="74">H319+J319+K319+L319</f>
        <v>400000</v>
      </c>
      <c r="H319" s="29">
        <v>400000</v>
      </c>
      <c r="I319" s="29"/>
      <c r="J319" s="29"/>
      <c r="K319" s="29"/>
      <c r="L319" s="29"/>
      <c r="M319" s="29"/>
      <c r="N319" s="50"/>
    </row>
    <row r="320" spans="1:14" s="10" customFormat="1" ht="30" customHeight="1" x14ac:dyDescent="0.2">
      <c r="A320" s="30" t="s">
        <v>46</v>
      </c>
      <c r="B320" s="85" t="s">
        <v>293</v>
      </c>
      <c r="C320" s="85" t="s">
        <v>296</v>
      </c>
      <c r="D320" s="85" t="s">
        <v>490</v>
      </c>
      <c r="E320" s="32" t="s">
        <v>491</v>
      </c>
      <c r="F320" s="32" t="s">
        <v>123</v>
      </c>
      <c r="G320" s="29">
        <f t="shared" si="74"/>
        <v>250000</v>
      </c>
      <c r="H320" s="29">
        <v>250000</v>
      </c>
      <c r="I320" s="29"/>
      <c r="J320" s="29"/>
      <c r="K320" s="29"/>
      <c r="L320" s="29"/>
      <c r="M320" s="29"/>
      <c r="N320" s="50"/>
    </row>
    <row r="321" spans="1:14" s="10" customFormat="1" ht="30" customHeight="1" x14ac:dyDescent="0.2">
      <c r="A321" s="30" t="s">
        <v>46</v>
      </c>
      <c r="B321" s="31" t="s">
        <v>293</v>
      </c>
      <c r="C321" s="31" t="s">
        <v>296</v>
      </c>
      <c r="D321" s="31" t="s">
        <v>35</v>
      </c>
      <c r="E321" s="32"/>
      <c r="F321" s="32" t="s">
        <v>344</v>
      </c>
      <c r="G321" s="29">
        <f t="shared" si="69"/>
        <v>3547381.5</v>
      </c>
      <c r="H321" s="29"/>
      <c r="I321" s="29"/>
      <c r="J321" s="29">
        <v>3547381.5</v>
      </c>
      <c r="K321" s="29"/>
      <c r="L321" s="29"/>
      <c r="M321" s="29"/>
      <c r="N321" s="50"/>
    </row>
    <row r="322" spans="1:14" s="10" customFormat="1" ht="30" customHeight="1" x14ac:dyDescent="0.2">
      <c r="A322" s="30" t="s">
        <v>46</v>
      </c>
      <c r="B322" s="31" t="s">
        <v>293</v>
      </c>
      <c r="C322" s="31" t="s">
        <v>296</v>
      </c>
      <c r="D322" s="31" t="s">
        <v>35</v>
      </c>
      <c r="E322" s="32"/>
      <c r="F322" s="32" t="s">
        <v>337</v>
      </c>
      <c r="G322" s="29">
        <f t="shared" si="69"/>
        <v>441000</v>
      </c>
      <c r="H322" s="29"/>
      <c r="I322" s="29"/>
      <c r="J322" s="29">
        <v>441000</v>
      </c>
      <c r="K322" s="29"/>
      <c r="L322" s="29"/>
      <c r="M322" s="29"/>
      <c r="N322" s="50"/>
    </row>
    <row r="323" spans="1:14" s="10" customFormat="1" ht="30" customHeight="1" x14ac:dyDescent="0.2">
      <c r="A323" s="30" t="s">
        <v>46</v>
      </c>
      <c r="B323" s="31" t="s">
        <v>293</v>
      </c>
      <c r="C323" s="31" t="s">
        <v>296</v>
      </c>
      <c r="D323" s="31" t="s">
        <v>35</v>
      </c>
      <c r="E323" s="32"/>
      <c r="F323" s="32" t="s">
        <v>339</v>
      </c>
      <c r="G323" s="29">
        <f t="shared" si="69"/>
        <v>110250</v>
      </c>
      <c r="H323" s="29"/>
      <c r="I323" s="29"/>
      <c r="J323" s="29">
        <v>110250</v>
      </c>
      <c r="K323" s="29"/>
      <c r="L323" s="29"/>
      <c r="M323" s="29"/>
      <c r="N323" s="50"/>
    </row>
    <row r="324" spans="1:14" s="10" customFormat="1" ht="30" customHeight="1" x14ac:dyDescent="0.2">
      <c r="A324" s="30" t="s">
        <v>46</v>
      </c>
      <c r="B324" s="31" t="s">
        <v>293</v>
      </c>
      <c r="C324" s="31" t="s">
        <v>296</v>
      </c>
      <c r="D324" s="31" t="s">
        <v>35</v>
      </c>
      <c r="E324" s="32"/>
      <c r="F324" s="32" t="s">
        <v>352</v>
      </c>
      <c r="G324" s="29">
        <f t="shared" si="69"/>
        <v>110160</v>
      </c>
      <c r="H324" s="29"/>
      <c r="I324" s="29"/>
      <c r="J324" s="29">
        <v>110160</v>
      </c>
      <c r="K324" s="29"/>
      <c r="L324" s="29"/>
      <c r="M324" s="29"/>
      <c r="N324" s="50"/>
    </row>
    <row r="325" spans="1:14" s="10" customFormat="1" ht="30" customHeight="1" x14ac:dyDescent="0.2">
      <c r="A325" s="30" t="s">
        <v>46</v>
      </c>
      <c r="B325" s="31" t="s">
        <v>293</v>
      </c>
      <c r="C325" s="31" t="s">
        <v>296</v>
      </c>
      <c r="D325" s="31" t="s">
        <v>35</v>
      </c>
      <c r="E325" s="31" t="s">
        <v>130</v>
      </c>
      <c r="F325" s="32"/>
      <c r="G325" s="29">
        <f t="shared" si="69"/>
        <v>0</v>
      </c>
      <c r="H325" s="29"/>
      <c r="I325" s="29"/>
      <c r="J325" s="29"/>
      <c r="K325" s="29"/>
      <c r="L325" s="29"/>
      <c r="M325" s="29"/>
      <c r="N325" s="50"/>
    </row>
    <row r="326" spans="1:14" s="10" customFormat="1" ht="30" customHeight="1" x14ac:dyDescent="0.2">
      <c r="A326" s="30" t="s">
        <v>46</v>
      </c>
      <c r="B326" s="31" t="s">
        <v>293</v>
      </c>
      <c r="C326" s="31" t="s">
        <v>296</v>
      </c>
      <c r="D326" s="31" t="s">
        <v>35</v>
      </c>
      <c r="E326" s="31" t="s">
        <v>132</v>
      </c>
      <c r="F326" s="32"/>
      <c r="G326" s="29">
        <f t="shared" si="69"/>
        <v>0</v>
      </c>
      <c r="H326" s="29"/>
      <c r="I326" s="29"/>
      <c r="J326" s="29"/>
      <c r="K326" s="29"/>
      <c r="L326" s="29"/>
      <c r="M326" s="29"/>
      <c r="N326" s="50"/>
    </row>
    <row r="327" spans="1:14" s="10" customFormat="1" ht="30" customHeight="1" x14ac:dyDescent="0.2">
      <c r="A327" s="30" t="s">
        <v>46</v>
      </c>
      <c r="B327" s="31" t="s">
        <v>293</v>
      </c>
      <c r="C327" s="31" t="s">
        <v>296</v>
      </c>
      <c r="D327" s="31" t="s">
        <v>35</v>
      </c>
      <c r="E327" s="32"/>
      <c r="F327" s="32"/>
      <c r="G327" s="29">
        <f t="shared" si="69"/>
        <v>0</v>
      </c>
      <c r="H327" s="29"/>
      <c r="I327" s="29"/>
      <c r="J327" s="29"/>
      <c r="K327" s="29"/>
      <c r="L327" s="29"/>
      <c r="M327" s="29"/>
      <c r="N327" s="50"/>
    </row>
    <row r="328" spans="1:14" s="10" customFormat="1" ht="30" customHeight="1" x14ac:dyDescent="0.2">
      <c r="A328" s="30" t="s">
        <v>41</v>
      </c>
      <c r="B328" s="31" t="s">
        <v>36</v>
      </c>
      <c r="C328" s="31" t="s">
        <v>296</v>
      </c>
      <c r="D328" s="31" t="s">
        <v>37</v>
      </c>
      <c r="E328" s="32" t="s">
        <v>368</v>
      </c>
      <c r="F328" s="32" t="s">
        <v>122</v>
      </c>
      <c r="G328" s="29">
        <f t="shared" si="69"/>
        <v>10000000</v>
      </c>
      <c r="H328" s="29">
        <v>10000000</v>
      </c>
      <c r="I328" s="29"/>
      <c r="J328" s="29"/>
      <c r="K328" s="29"/>
      <c r="L328" s="29"/>
      <c r="M328" s="29"/>
      <c r="N328" s="50"/>
    </row>
    <row r="329" spans="1:14" s="10" customFormat="1" ht="30" customHeight="1" x14ac:dyDescent="0.2">
      <c r="A329" s="30" t="s">
        <v>41</v>
      </c>
      <c r="B329" s="31" t="s">
        <v>36</v>
      </c>
      <c r="C329" s="31" t="s">
        <v>296</v>
      </c>
      <c r="D329" s="31" t="s">
        <v>37</v>
      </c>
      <c r="E329" s="32"/>
      <c r="F329" s="32" t="s">
        <v>348</v>
      </c>
      <c r="G329" s="29">
        <f t="shared" si="69"/>
        <v>0</v>
      </c>
      <c r="H329" s="29"/>
      <c r="I329" s="29"/>
      <c r="J329" s="29"/>
      <c r="K329" s="29"/>
      <c r="L329" s="29"/>
      <c r="M329" s="29"/>
      <c r="N329" s="50"/>
    </row>
    <row r="330" spans="1:14" s="10" customFormat="1" ht="30" customHeight="1" x14ac:dyDescent="0.2">
      <c r="A330" s="30" t="s">
        <v>41</v>
      </c>
      <c r="B330" s="31" t="s">
        <v>36</v>
      </c>
      <c r="C330" s="31" t="s">
        <v>296</v>
      </c>
      <c r="D330" s="31" t="s">
        <v>37</v>
      </c>
      <c r="E330" s="32"/>
      <c r="F330" s="32" t="s">
        <v>354</v>
      </c>
      <c r="G330" s="29">
        <f t="shared" si="69"/>
        <v>0</v>
      </c>
      <c r="H330" s="29"/>
      <c r="I330" s="29"/>
      <c r="J330" s="29"/>
      <c r="K330" s="29"/>
      <c r="L330" s="29"/>
      <c r="M330" s="29"/>
      <c r="N330" s="50"/>
    </row>
    <row r="331" spans="1:14" s="10" customFormat="1" ht="30" customHeight="1" x14ac:dyDescent="0.2">
      <c r="A331" s="30" t="s">
        <v>41</v>
      </c>
      <c r="B331" s="31" t="s">
        <v>36</v>
      </c>
      <c r="C331" s="31" t="s">
        <v>320</v>
      </c>
      <c r="D331" s="31" t="s">
        <v>37</v>
      </c>
      <c r="E331" s="32" t="s">
        <v>369</v>
      </c>
      <c r="F331" s="32" t="s">
        <v>123</v>
      </c>
      <c r="G331" s="29">
        <f t="shared" si="69"/>
        <v>0</v>
      </c>
      <c r="H331" s="29"/>
      <c r="I331" s="29"/>
      <c r="J331" s="29"/>
      <c r="K331" s="29"/>
      <c r="L331" s="29"/>
      <c r="M331" s="29"/>
      <c r="N331" s="50"/>
    </row>
    <row r="332" spans="1:14" s="10" customFormat="1" ht="30" customHeight="1" x14ac:dyDescent="0.2">
      <c r="A332" s="30" t="s">
        <v>42</v>
      </c>
      <c r="B332" s="31" t="s">
        <v>36</v>
      </c>
      <c r="C332" s="31" t="s">
        <v>296</v>
      </c>
      <c r="D332" s="31" t="s">
        <v>38</v>
      </c>
      <c r="E332" s="32" t="s">
        <v>370</v>
      </c>
      <c r="F332" s="32" t="s">
        <v>122</v>
      </c>
      <c r="G332" s="29">
        <f t="shared" si="69"/>
        <v>700000</v>
      </c>
      <c r="H332" s="29">
        <v>700000</v>
      </c>
      <c r="I332" s="29"/>
      <c r="J332" s="29"/>
      <c r="K332" s="29"/>
      <c r="L332" s="29"/>
      <c r="M332" s="29"/>
      <c r="N332" s="50"/>
    </row>
    <row r="333" spans="1:14" s="10" customFormat="1" ht="30" customHeight="1" x14ac:dyDescent="0.2">
      <c r="A333" s="30" t="s">
        <v>42</v>
      </c>
      <c r="B333" s="85" t="s">
        <v>36</v>
      </c>
      <c r="C333" s="85" t="s">
        <v>296</v>
      </c>
      <c r="D333" s="85" t="s">
        <v>493</v>
      </c>
      <c r="E333" s="32" t="s">
        <v>494</v>
      </c>
      <c r="F333" s="32" t="s">
        <v>123</v>
      </c>
      <c r="G333" s="29">
        <f t="shared" ref="G333" si="75">H333+J333+K333+L333</f>
        <v>157500</v>
      </c>
      <c r="H333" s="29">
        <v>157500</v>
      </c>
      <c r="I333" s="29"/>
      <c r="J333" s="29"/>
      <c r="K333" s="29"/>
      <c r="L333" s="29"/>
      <c r="M333" s="29"/>
      <c r="N333" s="50"/>
    </row>
    <row r="334" spans="1:14" s="10" customFormat="1" ht="30" customHeight="1" x14ac:dyDescent="0.2">
      <c r="A334" s="30" t="s">
        <v>42</v>
      </c>
      <c r="B334" s="31" t="s">
        <v>36</v>
      </c>
      <c r="C334" s="31" t="s">
        <v>296</v>
      </c>
      <c r="D334" s="31" t="s">
        <v>492</v>
      </c>
      <c r="E334" s="32" t="s">
        <v>495</v>
      </c>
      <c r="F334" s="32" t="s">
        <v>123</v>
      </c>
      <c r="G334" s="29">
        <f t="shared" si="69"/>
        <v>128000</v>
      </c>
      <c r="H334" s="29">
        <v>128000</v>
      </c>
      <c r="I334" s="29"/>
      <c r="J334" s="29"/>
      <c r="K334" s="29"/>
      <c r="L334" s="29"/>
      <c r="M334" s="29"/>
      <c r="N334" s="50"/>
    </row>
    <row r="335" spans="1:14" s="10" customFormat="1" ht="30" customHeight="1" x14ac:dyDescent="0.2">
      <c r="A335" s="30" t="s">
        <v>42</v>
      </c>
      <c r="B335" s="31" t="s">
        <v>36</v>
      </c>
      <c r="C335" s="31" t="s">
        <v>296</v>
      </c>
      <c r="D335" s="31" t="s">
        <v>38</v>
      </c>
      <c r="E335" s="32"/>
      <c r="F335" s="32" t="s">
        <v>348</v>
      </c>
      <c r="G335" s="29">
        <f t="shared" si="69"/>
        <v>0</v>
      </c>
      <c r="H335" s="29"/>
      <c r="I335" s="29"/>
      <c r="J335" s="29"/>
      <c r="K335" s="29"/>
      <c r="L335" s="29"/>
      <c r="M335" s="29"/>
      <c r="N335" s="50"/>
    </row>
    <row r="336" spans="1:14" s="11" customFormat="1" ht="36.6" customHeight="1" x14ac:dyDescent="0.2">
      <c r="A336" s="41" t="s">
        <v>47</v>
      </c>
      <c r="B336" s="33" t="s">
        <v>8</v>
      </c>
      <c r="C336" s="33" t="s">
        <v>8</v>
      </c>
      <c r="D336" s="33" t="s">
        <v>8</v>
      </c>
      <c r="E336" s="33"/>
      <c r="F336" s="33"/>
      <c r="G336" s="40"/>
      <c r="H336" s="40"/>
      <c r="I336" s="40"/>
      <c r="J336" s="40"/>
      <c r="K336" s="40"/>
      <c r="L336" s="40"/>
      <c r="M336" s="40"/>
      <c r="N336" s="51"/>
    </row>
    <row r="337" spans="1:14" s="11" customFormat="1" ht="30" customHeight="1" x14ac:dyDescent="0.2">
      <c r="A337" s="41" t="s">
        <v>9</v>
      </c>
      <c r="B337" s="35" t="s">
        <v>303</v>
      </c>
      <c r="C337" s="33" t="s">
        <v>8</v>
      </c>
      <c r="D337" s="33" t="s">
        <v>8</v>
      </c>
      <c r="E337" s="33"/>
      <c r="F337" s="33"/>
      <c r="G337" s="40"/>
      <c r="H337" s="40"/>
      <c r="I337" s="40"/>
      <c r="J337" s="40"/>
      <c r="K337" s="40"/>
      <c r="L337" s="40"/>
      <c r="M337" s="40"/>
      <c r="N337" s="51"/>
    </row>
    <row r="338" spans="1:14" s="10" customFormat="1" ht="30" customHeight="1" x14ac:dyDescent="0.2">
      <c r="A338" s="42" t="s">
        <v>48</v>
      </c>
      <c r="B338" s="32"/>
      <c r="C338" s="32" t="s">
        <v>8</v>
      </c>
      <c r="D338" s="32" t="s">
        <v>8</v>
      </c>
      <c r="E338" s="32"/>
      <c r="F338" s="32" t="s">
        <v>8</v>
      </c>
      <c r="G338" s="29" t="s">
        <v>8</v>
      </c>
      <c r="H338" s="29" t="s">
        <v>8</v>
      </c>
      <c r="I338" s="29" t="s">
        <v>8</v>
      </c>
      <c r="J338" s="29" t="s">
        <v>8</v>
      </c>
      <c r="K338" s="29" t="s">
        <v>8</v>
      </c>
      <c r="L338" s="29" t="s">
        <v>8</v>
      </c>
      <c r="M338" s="29" t="s">
        <v>8</v>
      </c>
      <c r="N338" s="50" t="s">
        <v>8</v>
      </c>
    </row>
    <row r="339" spans="1:14" s="10" customFormat="1" ht="42" customHeight="1" x14ac:dyDescent="0.2">
      <c r="A339" s="30" t="s">
        <v>138</v>
      </c>
      <c r="B339" s="32"/>
      <c r="C339" s="32" t="s">
        <v>8</v>
      </c>
      <c r="D339" s="32" t="s">
        <v>8</v>
      </c>
      <c r="E339" s="32" t="s">
        <v>8</v>
      </c>
      <c r="F339" s="32" t="s">
        <v>8</v>
      </c>
      <c r="G339" s="40">
        <f t="shared" ref="G339:G340" si="76">H339+J339+K339+L339</f>
        <v>0</v>
      </c>
      <c r="H339" s="29">
        <f t="shared" ref="H339:N339" si="77">H340</f>
        <v>0</v>
      </c>
      <c r="I339" s="29">
        <f t="shared" si="77"/>
        <v>0</v>
      </c>
      <c r="J339" s="29">
        <f t="shared" si="77"/>
        <v>0</v>
      </c>
      <c r="K339" s="29">
        <f t="shared" si="77"/>
        <v>0</v>
      </c>
      <c r="L339" s="29">
        <f t="shared" si="77"/>
        <v>0</v>
      </c>
      <c r="M339" s="29">
        <f t="shared" si="77"/>
        <v>0</v>
      </c>
      <c r="N339" s="50">
        <f t="shared" si="77"/>
        <v>0</v>
      </c>
    </row>
    <row r="340" spans="1:14" s="10" customFormat="1" ht="39.6" customHeight="1" x14ac:dyDescent="0.2">
      <c r="A340" s="30" t="s">
        <v>61</v>
      </c>
      <c r="B340" s="32"/>
      <c r="C340" s="32"/>
      <c r="D340" s="32"/>
      <c r="E340" s="32"/>
      <c r="F340" s="32"/>
      <c r="G340" s="29">
        <f t="shared" si="76"/>
        <v>0</v>
      </c>
      <c r="H340" s="29"/>
      <c r="I340" s="29"/>
      <c r="J340" s="29"/>
      <c r="K340" s="29"/>
      <c r="L340" s="29"/>
      <c r="M340" s="29"/>
      <c r="N340" s="50"/>
    </row>
  </sheetData>
  <mergeCells count="71">
    <mergeCell ref="L3:N3"/>
    <mergeCell ref="D5:D8"/>
    <mergeCell ref="D17:D18"/>
    <mergeCell ref="A2:N2"/>
    <mergeCell ref="D23:D24"/>
    <mergeCell ref="N7:N8"/>
    <mergeCell ref="C4:D4"/>
    <mergeCell ref="E4:E8"/>
    <mergeCell ref="F4:F8"/>
    <mergeCell ref="G4:N4"/>
    <mergeCell ref="G5:G8"/>
    <mergeCell ref="A19:A20"/>
    <mergeCell ref="B19:B20"/>
    <mergeCell ref="A10:N10"/>
    <mergeCell ref="H5:N5"/>
    <mergeCell ref="H6:H8"/>
    <mergeCell ref="D25:D26"/>
    <mergeCell ref="A25:A26"/>
    <mergeCell ref="B25:B26"/>
    <mergeCell ref="D19:D20"/>
    <mergeCell ref="L7:L8"/>
    <mergeCell ref="A17:A18"/>
    <mergeCell ref="C5:C8"/>
    <mergeCell ref="C23:C24"/>
    <mergeCell ref="C25:C26"/>
    <mergeCell ref="A4:A8"/>
    <mergeCell ref="B4:B8"/>
    <mergeCell ref="A23:A24"/>
    <mergeCell ref="B17:B18"/>
    <mergeCell ref="B23:B24"/>
    <mergeCell ref="C17:C18"/>
    <mergeCell ref="C19:C20"/>
    <mergeCell ref="J6:J8"/>
    <mergeCell ref="K6:K8"/>
    <mergeCell ref="L6:N6"/>
    <mergeCell ref="M7:M8"/>
    <mergeCell ref="I6:I8"/>
    <mergeCell ref="D144:D145"/>
    <mergeCell ref="D146:D147"/>
    <mergeCell ref="C146:C147"/>
    <mergeCell ref="B146:B147"/>
    <mergeCell ref="A131:N131"/>
    <mergeCell ref="A138:A139"/>
    <mergeCell ref="B138:B139"/>
    <mergeCell ref="C138:C139"/>
    <mergeCell ref="D138:D139"/>
    <mergeCell ref="A140:A141"/>
    <mergeCell ref="B140:B141"/>
    <mergeCell ref="C140:C141"/>
    <mergeCell ref="D140:D141"/>
    <mergeCell ref="A144:A145"/>
    <mergeCell ref="B144:B145"/>
    <mergeCell ref="C144:C145"/>
    <mergeCell ref="A146:A147"/>
    <mergeCell ref="A235:N235"/>
    <mergeCell ref="A242:A243"/>
    <mergeCell ref="B242:B243"/>
    <mergeCell ref="C242:C243"/>
    <mergeCell ref="D242:D243"/>
    <mergeCell ref="A250:A251"/>
    <mergeCell ref="B250:B251"/>
    <mergeCell ref="C250:C251"/>
    <mergeCell ref="D250:D251"/>
    <mergeCell ref="A244:A245"/>
    <mergeCell ref="B244:B245"/>
    <mergeCell ref="C244:C245"/>
    <mergeCell ref="D244:D245"/>
    <mergeCell ref="A248:A249"/>
    <mergeCell ref="B248:B249"/>
    <mergeCell ref="C248:C249"/>
    <mergeCell ref="D248:D249"/>
  </mergeCells>
  <pageMargins left="0.39370078740157483" right="0.39370078740157483" top="0.78740157480314965" bottom="0.39370078740157483" header="0.19685039370078741" footer="0.19685039370078741"/>
  <pageSetup paperSize="9" scale="39" fitToHeight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5"/>
  <sheetViews>
    <sheetView view="pageBreakPreview" topLeftCell="A16" zoomScaleNormal="100" zoomScaleSheetLayoutView="100" zoomScalePageLayoutView="80" workbookViewId="0">
      <selection activeCell="DY28" sqref="DY28"/>
    </sheetView>
  </sheetViews>
  <sheetFormatPr defaultColWidth="0.85546875" defaultRowHeight="18.75" x14ac:dyDescent="0.3"/>
  <cols>
    <col min="1" max="36" width="0.85546875" style="1"/>
    <col min="37" max="37" width="1.140625" style="1" customWidth="1"/>
    <col min="38" max="104" width="0.85546875" style="1"/>
    <col min="105" max="105" width="1.42578125" style="1" customWidth="1"/>
    <col min="106" max="16384" width="0.85546875" style="1"/>
  </cols>
  <sheetData>
    <row r="1" spans="1:130" x14ac:dyDescent="0.3">
      <c r="CA1" s="116" t="s">
        <v>421</v>
      </c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</row>
    <row r="2" spans="1:130" x14ac:dyDescent="0.3">
      <c r="BE2" s="116" t="s">
        <v>420</v>
      </c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</row>
    <row r="3" spans="1:130" x14ac:dyDescent="0.3">
      <c r="BE3" s="116" t="s">
        <v>419</v>
      </c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</row>
    <row r="4" spans="1:130" x14ac:dyDescent="0.3"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</row>
    <row r="5" spans="1:130" x14ac:dyDescent="0.3">
      <c r="A5" s="118" t="s">
        <v>418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</row>
    <row r="6" spans="1:130" s="61" customFormat="1" ht="15.75" x14ac:dyDescent="0.25">
      <c r="A6" s="88" t="s">
        <v>49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0"/>
      <c r="BE6" s="88" t="s">
        <v>5</v>
      </c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</row>
    <row r="7" spans="1:130" s="61" customFormat="1" ht="90.75" customHeight="1" x14ac:dyDescent="0.25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79"/>
      <c r="BE7" s="89" t="s">
        <v>51</v>
      </c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Z7" s="78"/>
    </row>
    <row r="8" spans="1:130" s="61" customFormat="1" ht="13.9" customHeight="1" x14ac:dyDescent="0.25">
      <c r="A8" s="90" t="s">
        <v>417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77"/>
      <c r="BE8" s="90" t="s">
        <v>417</v>
      </c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</row>
    <row r="9" spans="1:130" s="61" customFormat="1" ht="20.45" customHeight="1" x14ac:dyDescent="0.25"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 t="s">
        <v>416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76"/>
      <c r="BC9" s="61" t="s">
        <v>12</v>
      </c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121" t="s">
        <v>415</v>
      </c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</row>
    <row r="10" spans="1:130" s="61" customFormat="1" ht="18" customHeight="1" x14ac:dyDescent="0.25">
      <c r="E10" s="93" t="s">
        <v>3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 t="s">
        <v>4</v>
      </c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75"/>
      <c r="BI10" s="93" t="s">
        <v>3</v>
      </c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 t="s">
        <v>4</v>
      </c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</row>
    <row r="11" spans="1:130" s="61" customFormat="1" ht="15.75" customHeight="1" x14ac:dyDescent="0.25">
      <c r="F11" s="55" t="s">
        <v>0</v>
      </c>
      <c r="G11" s="96"/>
      <c r="H11" s="96"/>
      <c r="I11" s="96"/>
      <c r="J11" s="96"/>
      <c r="K11" s="61" t="s">
        <v>0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>
        <v>20</v>
      </c>
      <c r="AG11" s="97"/>
      <c r="AH11" s="97"/>
      <c r="AI11" s="97"/>
      <c r="AJ11" s="96"/>
      <c r="AK11" s="96"/>
      <c r="AL11" s="96"/>
      <c r="AM11" s="96"/>
      <c r="AN11" s="61" t="s">
        <v>1</v>
      </c>
      <c r="AX11" s="74"/>
      <c r="BJ11" s="55" t="s">
        <v>0</v>
      </c>
      <c r="BK11" s="96"/>
      <c r="BL11" s="96"/>
      <c r="BM11" s="96"/>
      <c r="BN11" s="96"/>
      <c r="BO11" s="61" t="s">
        <v>0</v>
      </c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7">
        <v>20</v>
      </c>
      <c r="CK11" s="97"/>
      <c r="CL11" s="97"/>
      <c r="CM11" s="97"/>
      <c r="CN11" s="96"/>
      <c r="CO11" s="96"/>
      <c r="CP11" s="96"/>
      <c r="CQ11" s="96"/>
      <c r="CR11" s="61" t="s">
        <v>1</v>
      </c>
    </row>
    <row r="12" spans="1:130" s="61" customFormat="1" ht="15.75" customHeight="1" x14ac:dyDescent="0.25">
      <c r="F12" s="55"/>
      <c r="G12" s="64"/>
      <c r="H12" s="64"/>
      <c r="I12" s="64"/>
      <c r="J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73"/>
      <c r="AG12" s="73"/>
      <c r="AH12" s="73"/>
      <c r="AI12" s="73"/>
      <c r="AJ12" s="64"/>
      <c r="AK12" s="64"/>
      <c r="AL12" s="64"/>
      <c r="AM12" s="64"/>
      <c r="AX12" s="74"/>
      <c r="BJ12" s="55"/>
      <c r="BK12" s="64"/>
      <c r="BL12" s="64"/>
      <c r="BM12" s="64"/>
      <c r="BN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73"/>
      <c r="CK12" s="73"/>
      <c r="CL12" s="73"/>
      <c r="CM12" s="73"/>
      <c r="CN12" s="64"/>
      <c r="CO12" s="64"/>
      <c r="CP12" s="64"/>
      <c r="CQ12" s="64"/>
    </row>
    <row r="13" spans="1:130" s="61" customFormat="1" ht="15.75" x14ac:dyDescent="0.25">
      <c r="A13" s="95" t="s">
        <v>414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</row>
    <row r="14" spans="1:130" s="61" customFormat="1" ht="15.75" x14ac:dyDescent="0.25">
      <c r="A14" s="95" t="s">
        <v>413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</row>
    <row r="15" spans="1:130" s="61" customFormat="1" ht="15.75" x14ac:dyDescent="0.25">
      <c r="A15" s="95" t="s">
        <v>412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</row>
    <row r="16" spans="1:130" s="61" customFormat="1" ht="35.25" customHeight="1" x14ac:dyDescent="0.25">
      <c r="A16" s="120" t="s">
        <v>411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</row>
    <row r="17" spans="1:105" s="61" customFormat="1" ht="14.45" customHeight="1" x14ac:dyDescent="0.25">
      <c r="A17" s="106" t="s">
        <v>410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</row>
    <row r="18" spans="1:105" s="70" customFormat="1" ht="15.75" x14ac:dyDescent="0.25">
      <c r="U18" s="72"/>
      <c r="V18" s="72"/>
      <c r="W18" s="72"/>
      <c r="Z18" s="72" t="s">
        <v>10</v>
      </c>
      <c r="AA18" s="117" t="s">
        <v>280</v>
      </c>
      <c r="AB18" s="117"/>
      <c r="AC18" s="117"/>
      <c r="AD18" s="117"/>
      <c r="AE18" s="119" t="s">
        <v>13</v>
      </c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7" t="s">
        <v>302</v>
      </c>
      <c r="BN18" s="117"/>
      <c r="BO18" s="117"/>
      <c r="BP18" s="117"/>
      <c r="BW18" s="71" t="s">
        <v>14</v>
      </c>
      <c r="BX18" s="117" t="s">
        <v>445</v>
      </c>
      <c r="BY18" s="117"/>
      <c r="BZ18" s="117"/>
      <c r="CA18" s="117"/>
      <c r="CB18" s="70" t="s">
        <v>15</v>
      </c>
    </row>
    <row r="19" spans="1:105" s="61" customFormat="1" ht="15.75" x14ac:dyDescent="0.25"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</row>
    <row r="20" spans="1:105" s="61" customFormat="1" ht="16.899999999999999" customHeight="1" x14ac:dyDescent="0.25">
      <c r="A20" s="107" t="s">
        <v>409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122" t="s">
        <v>408</v>
      </c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3"/>
      <c r="CL20" s="98" t="s">
        <v>52</v>
      </c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100"/>
    </row>
    <row r="21" spans="1:105" s="61" customFormat="1" ht="16.899999999999999" customHeight="1" x14ac:dyDescent="0.25">
      <c r="A21" s="111" t="s">
        <v>407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111" t="s">
        <v>7</v>
      </c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98" t="s">
        <v>406</v>
      </c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100"/>
    </row>
    <row r="22" spans="1:105" s="61" customFormat="1" ht="16.899999999999999" customHeight="1" x14ac:dyDescent="0.25">
      <c r="A22" s="105" t="s">
        <v>405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69"/>
      <c r="BN22" s="69"/>
      <c r="BO22" s="69"/>
      <c r="BP22" s="69"/>
      <c r="BQ22" s="69"/>
      <c r="BR22" s="69"/>
      <c r="BS22" s="69"/>
      <c r="BT22" s="68"/>
      <c r="BU22" s="68"/>
      <c r="BV22" s="68"/>
      <c r="BW22" s="68"/>
      <c r="BX22" s="111" t="s">
        <v>404</v>
      </c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2"/>
      <c r="CL22" s="98" t="s">
        <v>403</v>
      </c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100"/>
    </row>
    <row r="23" spans="1:105" s="62" customFormat="1" ht="20.25" customHeight="1" x14ac:dyDescent="0.25">
      <c r="A23" s="114" t="s">
        <v>402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111" t="s">
        <v>401</v>
      </c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2"/>
      <c r="CL23" s="98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100"/>
    </row>
    <row r="24" spans="1:105" s="62" customFormat="1" ht="33.75" customHeight="1" x14ac:dyDescent="0.25">
      <c r="A24" s="101" t="s">
        <v>400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 t="s">
        <v>399</v>
      </c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7"/>
      <c r="CL24" s="98" t="s">
        <v>16</v>
      </c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100"/>
    </row>
    <row r="25" spans="1:105" s="62" customFormat="1" ht="30.6" customHeight="1" x14ac:dyDescent="0.25">
      <c r="A25" s="101" t="s">
        <v>398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2">
        <v>4703031930</v>
      </c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111" t="s">
        <v>6</v>
      </c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98" t="s">
        <v>503</v>
      </c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100"/>
    </row>
    <row r="26" spans="1:105" s="62" customFormat="1" ht="16.899999999999999" customHeight="1" x14ac:dyDescent="0.25">
      <c r="A26" s="101" t="s">
        <v>397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3">
        <v>470301001</v>
      </c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</row>
    <row r="27" spans="1:105" s="62" customFormat="1" ht="16.899999999999999" customHeight="1" x14ac:dyDescent="0.25">
      <c r="A27" s="101" t="s">
        <v>396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</row>
    <row r="28" spans="1:105" s="62" customFormat="1" ht="15.7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S28" s="66"/>
      <c r="AT28" s="66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</row>
    <row r="29" spans="1:105" s="62" customFormat="1" ht="15.75" x14ac:dyDescent="0.25">
      <c r="A29" s="115" t="s">
        <v>395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</row>
    <row r="30" spans="1:105" s="62" customFormat="1" ht="15.7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</row>
    <row r="31" spans="1:105" s="61" customFormat="1" ht="23.25" customHeight="1" x14ac:dyDescent="0.25">
      <c r="A31" s="113" t="s">
        <v>394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</row>
    <row r="32" spans="1:105" s="61" customFormat="1" ht="23.25" customHeight="1" x14ac:dyDescent="0.25">
      <c r="A32" s="104" t="s">
        <v>393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</row>
    <row r="33" spans="1:105" s="61" customFormat="1" ht="21" customHeight="1" x14ac:dyDescent="0.25">
      <c r="A33" s="113" t="s">
        <v>392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</row>
    <row r="34" spans="1:105" s="61" customFormat="1" ht="117.75" customHeight="1" x14ac:dyDescent="0.25">
      <c r="A34" s="104" t="s">
        <v>391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</row>
    <row r="35" spans="1:105" s="61" customFormat="1" ht="55.9" customHeight="1" x14ac:dyDescent="0.25">
      <c r="A35" s="104" t="s">
        <v>390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</row>
    <row r="36" spans="1:105" s="61" customFormat="1" ht="19.149999999999999" customHeight="1" x14ac:dyDescent="0.25">
      <c r="A36" s="94" t="s">
        <v>139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</row>
    <row r="37" spans="1:105" s="61" customFormat="1" ht="33.6" customHeight="1" x14ac:dyDescent="0.25">
      <c r="A37" s="107" t="s">
        <v>389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9">
        <f>CG39</f>
        <v>68436927.5</v>
      </c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</row>
    <row r="38" spans="1:105" s="61" customFormat="1" ht="33.6" customHeight="1" x14ac:dyDescent="0.25">
      <c r="A38" s="110" t="s">
        <v>388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</row>
    <row r="39" spans="1:105" s="61" customFormat="1" ht="33.6" customHeight="1" x14ac:dyDescent="0.25">
      <c r="A39" s="107" t="s">
        <v>387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9">
        <v>68436927.5</v>
      </c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</row>
    <row r="40" spans="1:105" s="61" customFormat="1" ht="33.6" customHeight="1" x14ac:dyDescent="0.25">
      <c r="A40" s="107" t="s">
        <v>386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</row>
    <row r="41" spans="1:105" s="61" customFormat="1" ht="33.6" customHeight="1" x14ac:dyDescent="0.25">
      <c r="A41" s="107" t="s">
        <v>385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</row>
    <row r="42" spans="1:105" s="61" customFormat="1" ht="33.6" customHeight="1" x14ac:dyDescent="0.25">
      <c r="A42" s="107" t="s">
        <v>384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8">
        <v>85086381.609999999</v>
      </c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</row>
    <row r="43" spans="1:105" s="61" customFormat="1" ht="33.6" customHeight="1" x14ac:dyDescent="0.25">
      <c r="A43" s="107" t="s">
        <v>383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</row>
    <row r="44" spans="1:105" s="61" customFormat="1" ht="33.6" customHeight="1" x14ac:dyDescent="0.25">
      <c r="A44" s="107" t="s">
        <v>382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</row>
    <row r="45" spans="1:105" s="61" customFormat="1" ht="33.6" customHeight="1" x14ac:dyDescent="0.25">
      <c r="A45" s="107" t="s">
        <v>381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</row>
  </sheetData>
  <mergeCells count="79">
    <mergeCell ref="BX20:CK20"/>
    <mergeCell ref="BX21:CK21"/>
    <mergeCell ref="BX22:CK22"/>
    <mergeCell ref="A20:BL20"/>
    <mergeCell ref="CL19:DA19"/>
    <mergeCell ref="CA1:DA1"/>
    <mergeCell ref="BE2:DA2"/>
    <mergeCell ref="BE3:DA3"/>
    <mergeCell ref="BX18:CA18"/>
    <mergeCell ref="A5:AW5"/>
    <mergeCell ref="AA18:AD18"/>
    <mergeCell ref="AE18:BL18"/>
    <mergeCell ref="BM18:BP18"/>
    <mergeCell ref="A16:DA16"/>
    <mergeCell ref="BK11:BN11"/>
    <mergeCell ref="BE6:DA6"/>
    <mergeCell ref="BE7:DA7"/>
    <mergeCell ref="BI9:BZ9"/>
    <mergeCell ref="BI10:BZ10"/>
    <mergeCell ref="BE8:DA8"/>
    <mergeCell ref="CA9:DA9"/>
    <mergeCell ref="A38:CF38"/>
    <mergeCell ref="BX23:CK23"/>
    <mergeCell ref="CL23:DA23"/>
    <mergeCell ref="A35:DA35"/>
    <mergeCell ref="CL21:DA21"/>
    <mergeCell ref="A34:DA34"/>
    <mergeCell ref="A31:DA31"/>
    <mergeCell ref="A33:DA33"/>
    <mergeCell ref="A23:BL23"/>
    <mergeCell ref="BX25:CK25"/>
    <mergeCell ref="CL25:DA25"/>
    <mergeCell ref="A26:AW26"/>
    <mergeCell ref="A29:DA29"/>
    <mergeCell ref="CL24:DA24"/>
    <mergeCell ref="CL22:DA22"/>
    <mergeCell ref="A21:BL21"/>
    <mergeCell ref="A15:DA15"/>
    <mergeCell ref="CN11:CQ11"/>
    <mergeCell ref="A45:DA45"/>
    <mergeCell ref="A40:CF40"/>
    <mergeCell ref="CG40:DA40"/>
    <mergeCell ref="A41:CF41"/>
    <mergeCell ref="CG41:DA41"/>
    <mergeCell ref="A42:CF42"/>
    <mergeCell ref="CG42:DA42"/>
    <mergeCell ref="A43:CF43"/>
    <mergeCell ref="CG43:DA43"/>
    <mergeCell ref="A44:DA44"/>
    <mergeCell ref="CG37:DA37"/>
    <mergeCell ref="A37:CF37"/>
    <mergeCell ref="A39:CF39"/>
    <mergeCell ref="CG39:DA39"/>
    <mergeCell ref="G11:J11"/>
    <mergeCell ref="N11:AE11"/>
    <mergeCell ref="AF11:AI11"/>
    <mergeCell ref="AJ11:AM11"/>
    <mergeCell ref="A14:DA14"/>
    <mergeCell ref="E10:V10"/>
    <mergeCell ref="W10:AW10"/>
    <mergeCell ref="A36:DA36"/>
    <mergeCell ref="A13:DA13"/>
    <mergeCell ref="BR11:CI11"/>
    <mergeCell ref="CJ11:CM11"/>
    <mergeCell ref="CL20:DA20"/>
    <mergeCell ref="CA10:DA10"/>
    <mergeCell ref="A27:AW27"/>
    <mergeCell ref="AX25:BL25"/>
    <mergeCell ref="AX26:BL26"/>
    <mergeCell ref="A24:BL24"/>
    <mergeCell ref="A32:DA32"/>
    <mergeCell ref="A22:BL22"/>
    <mergeCell ref="A25:AW25"/>
    <mergeCell ref="A17:DA17"/>
    <mergeCell ref="A6:AW6"/>
    <mergeCell ref="A7:AW7"/>
    <mergeCell ref="A8:AW8"/>
    <mergeCell ref="E9:V9"/>
    <mergeCell ref="W9:AW9"/>
  </mergeCells>
  <pageMargins left="0.70866141732283472" right="0.51181102362204722" top="0.74803149606299213" bottom="0.74803149606299213" header="0.19685039370078741" footer="0.19685039370078741"/>
  <pageSetup paperSize="9" scale="77" fitToHeight="2" orientation="portrait" r:id="rId1"/>
  <headerFooter differentFirst="1" alignWithMargins="0"/>
  <rowBreaks count="1" manualBreakCount="1">
    <brk id="34" max="10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37" zoomScaleNormal="100" workbookViewId="0">
      <selection activeCell="S27" sqref="S27"/>
    </sheetView>
  </sheetViews>
  <sheetFormatPr defaultColWidth="8.85546875" defaultRowHeight="18.75" x14ac:dyDescent="0.3"/>
  <cols>
    <col min="1" max="4" width="8.85546875" style="1"/>
    <col min="5" max="5" width="11.7109375" style="1" customWidth="1"/>
    <col min="6" max="16384" width="8.85546875" style="1"/>
  </cols>
  <sheetData>
    <row r="1" spans="1:11" ht="14.45" customHeight="1" x14ac:dyDescent="0.3">
      <c r="J1" s="116" t="s">
        <v>172</v>
      </c>
      <c r="K1" s="116"/>
    </row>
    <row r="2" spans="1:11" ht="18" customHeight="1" x14ac:dyDescent="0.3">
      <c r="A2" s="125" t="s">
        <v>424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4" spans="1:11" ht="25.9" customHeight="1" x14ac:dyDescent="0.3">
      <c r="A4" s="127" t="s">
        <v>54</v>
      </c>
      <c r="B4" s="127"/>
      <c r="C4" s="127"/>
      <c r="D4" s="127"/>
      <c r="E4" s="127"/>
      <c r="F4" s="127"/>
      <c r="G4" s="127"/>
      <c r="H4" s="126" t="s">
        <v>174</v>
      </c>
      <c r="I4" s="126"/>
      <c r="J4" s="126"/>
      <c r="K4" s="126"/>
    </row>
    <row r="5" spans="1:11" ht="16.899999999999999" customHeight="1" x14ac:dyDescent="0.3">
      <c r="A5" s="128">
        <v>1</v>
      </c>
      <c r="B5" s="129"/>
      <c r="C5" s="129"/>
      <c r="D5" s="129"/>
      <c r="E5" s="129"/>
      <c r="F5" s="129"/>
      <c r="G5" s="130"/>
      <c r="H5" s="131">
        <v>2</v>
      </c>
      <c r="I5" s="132"/>
      <c r="J5" s="132"/>
      <c r="K5" s="133"/>
    </row>
    <row r="6" spans="1:11" ht="18" customHeight="1" x14ac:dyDescent="0.3">
      <c r="A6" s="135" t="s">
        <v>55</v>
      </c>
      <c r="B6" s="135"/>
      <c r="C6" s="135"/>
      <c r="D6" s="135"/>
      <c r="E6" s="135"/>
      <c r="F6" s="135"/>
      <c r="G6" s="135"/>
      <c r="H6" s="134">
        <f>H8+H14</f>
        <v>153523309.11000001</v>
      </c>
      <c r="I6" s="134"/>
      <c r="J6" s="134"/>
      <c r="K6" s="134"/>
    </row>
    <row r="7" spans="1:11" ht="20.45" customHeight="1" x14ac:dyDescent="0.3">
      <c r="A7" s="136" t="s">
        <v>56</v>
      </c>
      <c r="B7" s="136"/>
      <c r="C7" s="136"/>
      <c r="D7" s="136"/>
      <c r="E7" s="136"/>
      <c r="F7" s="136"/>
      <c r="G7" s="136"/>
      <c r="H7" s="137"/>
      <c r="I7" s="137"/>
      <c r="J7" s="137"/>
      <c r="K7" s="137"/>
    </row>
    <row r="8" spans="1:11" ht="34.9" customHeight="1" x14ac:dyDescent="0.3">
      <c r="A8" s="136" t="s">
        <v>64</v>
      </c>
      <c r="B8" s="136"/>
      <c r="C8" s="136"/>
      <c r="D8" s="136"/>
      <c r="E8" s="136"/>
      <c r="F8" s="136"/>
      <c r="G8" s="136"/>
      <c r="H8" s="138">
        <f>SUM(H10:K13)</f>
        <v>68436927.5</v>
      </c>
      <c r="I8" s="138"/>
      <c r="J8" s="138"/>
      <c r="K8" s="138"/>
    </row>
    <row r="9" spans="1:11" ht="19.149999999999999" customHeight="1" x14ac:dyDescent="0.3">
      <c r="A9" s="136" t="s">
        <v>2</v>
      </c>
      <c r="B9" s="136"/>
      <c r="C9" s="136"/>
      <c r="D9" s="136"/>
      <c r="E9" s="136"/>
      <c r="F9" s="136"/>
      <c r="G9" s="136"/>
      <c r="H9" s="137"/>
      <c r="I9" s="137"/>
      <c r="J9" s="137"/>
      <c r="K9" s="137"/>
    </row>
    <row r="10" spans="1:11" ht="52.9" customHeight="1" x14ac:dyDescent="0.3">
      <c r="A10" s="136" t="s">
        <v>65</v>
      </c>
      <c r="B10" s="136"/>
      <c r="C10" s="136"/>
      <c r="D10" s="136"/>
      <c r="E10" s="136"/>
      <c r="F10" s="136"/>
      <c r="G10" s="136"/>
      <c r="H10" s="137">
        <v>68436927.5</v>
      </c>
      <c r="I10" s="137"/>
      <c r="J10" s="137"/>
      <c r="K10" s="137"/>
    </row>
    <row r="11" spans="1:11" ht="58.15" customHeight="1" x14ac:dyDescent="0.3">
      <c r="A11" s="136" t="s">
        <v>66</v>
      </c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1" ht="72" customHeight="1" x14ac:dyDescent="0.3">
      <c r="A12" s="136" t="s">
        <v>67</v>
      </c>
      <c r="B12" s="136"/>
      <c r="C12" s="136"/>
      <c r="D12" s="136"/>
      <c r="E12" s="136"/>
      <c r="F12" s="136"/>
      <c r="G12" s="136"/>
      <c r="H12" s="137"/>
      <c r="I12" s="137"/>
      <c r="J12" s="137"/>
      <c r="K12" s="137"/>
    </row>
    <row r="13" spans="1:11" ht="38.450000000000003" customHeight="1" x14ac:dyDescent="0.3">
      <c r="A13" s="136" t="s">
        <v>68</v>
      </c>
      <c r="B13" s="136"/>
      <c r="C13" s="136"/>
      <c r="D13" s="136"/>
      <c r="E13" s="136"/>
      <c r="F13" s="136"/>
      <c r="G13" s="136"/>
      <c r="H13" s="137"/>
      <c r="I13" s="137"/>
      <c r="J13" s="137"/>
      <c r="K13" s="137"/>
    </row>
    <row r="14" spans="1:11" ht="38.450000000000003" customHeight="1" x14ac:dyDescent="0.3">
      <c r="A14" s="136" t="s">
        <v>69</v>
      </c>
      <c r="B14" s="136"/>
      <c r="C14" s="136"/>
      <c r="D14" s="136"/>
      <c r="E14" s="136"/>
      <c r="F14" s="136"/>
      <c r="G14" s="136"/>
      <c r="H14" s="138">
        <v>85086381.609999999</v>
      </c>
      <c r="I14" s="138"/>
      <c r="J14" s="138"/>
      <c r="K14" s="138"/>
    </row>
    <row r="15" spans="1:11" ht="19.899999999999999" customHeight="1" x14ac:dyDescent="0.3">
      <c r="A15" s="136" t="s">
        <v>2</v>
      </c>
      <c r="B15" s="136"/>
      <c r="C15" s="136"/>
      <c r="D15" s="136"/>
      <c r="E15" s="136"/>
      <c r="F15" s="136"/>
      <c r="G15" s="136"/>
      <c r="H15" s="137"/>
      <c r="I15" s="137"/>
      <c r="J15" s="137"/>
      <c r="K15" s="137"/>
    </row>
    <row r="16" spans="1:11" ht="34.15" customHeight="1" x14ac:dyDescent="0.3">
      <c r="A16" s="136" t="s">
        <v>70</v>
      </c>
      <c r="B16" s="136"/>
      <c r="C16" s="136"/>
      <c r="D16" s="136"/>
      <c r="E16" s="136"/>
      <c r="F16" s="136"/>
      <c r="G16" s="136"/>
      <c r="H16" s="137">
        <v>36168842.07</v>
      </c>
      <c r="I16" s="137"/>
      <c r="J16" s="137"/>
      <c r="K16" s="137"/>
    </row>
    <row r="17" spans="1:11" ht="37.15" customHeight="1" x14ac:dyDescent="0.3">
      <c r="A17" s="136" t="s">
        <v>71</v>
      </c>
      <c r="B17" s="136"/>
      <c r="C17" s="136"/>
      <c r="D17" s="136"/>
      <c r="E17" s="136"/>
      <c r="F17" s="136"/>
      <c r="G17" s="136"/>
      <c r="H17" s="137">
        <v>22126743.039999999</v>
      </c>
      <c r="I17" s="137"/>
      <c r="J17" s="137"/>
      <c r="K17" s="137"/>
    </row>
    <row r="18" spans="1:11" ht="20.45" customHeight="1" x14ac:dyDescent="0.3">
      <c r="A18" s="135" t="s">
        <v>57</v>
      </c>
      <c r="B18" s="135"/>
      <c r="C18" s="135"/>
      <c r="D18" s="135"/>
      <c r="E18" s="135"/>
      <c r="F18" s="135"/>
      <c r="G18" s="135"/>
      <c r="H18" s="134">
        <f>H20+H21+H31</f>
        <v>1503813.82</v>
      </c>
      <c r="I18" s="134"/>
      <c r="J18" s="134"/>
      <c r="K18" s="134"/>
    </row>
    <row r="19" spans="1:11" ht="19.899999999999999" customHeight="1" x14ac:dyDescent="0.3">
      <c r="A19" s="136" t="s">
        <v>72</v>
      </c>
      <c r="B19" s="136"/>
      <c r="C19" s="136"/>
      <c r="D19" s="136"/>
      <c r="E19" s="136"/>
      <c r="F19" s="136"/>
      <c r="G19" s="136"/>
      <c r="H19" s="137"/>
      <c r="I19" s="137"/>
      <c r="J19" s="137"/>
      <c r="K19" s="137"/>
    </row>
    <row r="20" spans="1:11" ht="73.5" customHeight="1" x14ac:dyDescent="0.3">
      <c r="A20" s="136" t="s">
        <v>73</v>
      </c>
      <c r="B20" s="136"/>
      <c r="C20" s="136"/>
      <c r="D20" s="136"/>
      <c r="E20" s="136"/>
      <c r="F20" s="136"/>
      <c r="G20" s="136"/>
      <c r="H20" s="137"/>
      <c r="I20" s="137"/>
      <c r="J20" s="137"/>
      <c r="K20" s="137"/>
    </row>
    <row r="21" spans="1:11" ht="71.25" customHeight="1" x14ac:dyDescent="0.3">
      <c r="A21" s="136" t="s">
        <v>74</v>
      </c>
      <c r="B21" s="136"/>
      <c r="C21" s="136"/>
      <c r="D21" s="136"/>
      <c r="E21" s="136"/>
      <c r="F21" s="136"/>
      <c r="G21" s="136"/>
      <c r="H21" s="138">
        <f>SUM(H23:H30)</f>
        <v>1503813.82</v>
      </c>
      <c r="I21" s="138"/>
      <c r="J21" s="138"/>
      <c r="K21" s="138"/>
    </row>
    <row r="22" spans="1:11" ht="17.45" customHeight="1" x14ac:dyDescent="0.3">
      <c r="A22" s="136" t="s">
        <v>2</v>
      </c>
      <c r="B22" s="136"/>
      <c r="C22" s="136"/>
      <c r="D22" s="136"/>
      <c r="E22" s="136"/>
      <c r="F22" s="136"/>
      <c r="G22" s="136"/>
      <c r="H22" s="137"/>
      <c r="I22" s="137"/>
      <c r="J22" s="137"/>
      <c r="K22" s="137"/>
    </row>
    <row r="23" spans="1:11" ht="18.600000000000001" customHeight="1" x14ac:dyDescent="0.3">
      <c r="A23" s="136" t="s">
        <v>75</v>
      </c>
      <c r="B23" s="136"/>
      <c r="C23" s="136"/>
      <c r="D23" s="136"/>
      <c r="E23" s="136"/>
      <c r="F23" s="136"/>
      <c r="G23" s="136"/>
      <c r="H23" s="137">
        <v>35769.03</v>
      </c>
      <c r="I23" s="137"/>
      <c r="J23" s="137"/>
      <c r="K23" s="137"/>
    </row>
    <row r="24" spans="1:11" ht="18.600000000000001" customHeight="1" x14ac:dyDescent="0.3">
      <c r="A24" s="136" t="s">
        <v>76</v>
      </c>
      <c r="B24" s="136"/>
      <c r="C24" s="136"/>
      <c r="D24" s="136"/>
      <c r="E24" s="136"/>
      <c r="F24" s="136"/>
      <c r="G24" s="136"/>
      <c r="H24" s="137"/>
      <c r="I24" s="137"/>
      <c r="J24" s="137"/>
      <c r="K24" s="137"/>
    </row>
    <row r="25" spans="1:11" ht="18.600000000000001" customHeight="1" x14ac:dyDescent="0.3">
      <c r="A25" s="136" t="s">
        <v>77</v>
      </c>
      <c r="B25" s="136"/>
      <c r="C25" s="136"/>
      <c r="D25" s="136"/>
      <c r="E25" s="136"/>
      <c r="F25" s="136"/>
      <c r="G25" s="136"/>
      <c r="H25" s="137">
        <v>1461785.78</v>
      </c>
      <c r="I25" s="137"/>
      <c r="J25" s="137"/>
      <c r="K25" s="137"/>
    </row>
    <row r="26" spans="1:11" ht="18.600000000000001" customHeight="1" x14ac:dyDescent="0.3">
      <c r="A26" s="136" t="s">
        <v>78</v>
      </c>
      <c r="B26" s="136"/>
      <c r="C26" s="136"/>
      <c r="D26" s="136"/>
      <c r="E26" s="136"/>
      <c r="F26" s="136"/>
      <c r="G26" s="136"/>
      <c r="H26" s="137"/>
      <c r="I26" s="137"/>
      <c r="J26" s="137"/>
      <c r="K26" s="137"/>
    </row>
    <row r="27" spans="1:11" ht="18.600000000000001" customHeight="1" x14ac:dyDescent="0.3">
      <c r="A27" s="136" t="s">
        <v>79</v>
      </c>
      <c r="B27" s="136"/>
      <c r="C27" s="136"/>
      <c r="D27" s="136"/>
      <c r="E27" s="136"/>
      <c r="F27" s="136"/>
      <c r="G27" s="136"/>
      <c r="H27" s="137">
        <v>6259.01</v>
      </c>
      <c r="I27" s="137"/>
      <c r="J27" s="137"/>
      <c r="K27" s="137"/>
    </row>
    <row r="28" spans="1:11" ht="18.600000000000001" customHeight="1" x14ac:dyDescent="0.3">
      <c r="A28" s="136" t="s">
        <v>80</v>
      </c>
      <c r="B28" s="136"/>
      <c r="C28" s="136"/>
      <c r="D28" s="136"/>
      <c r="E28" s="136"/>
      <c r="F28" s="136"/>
      <c r="G28" s="136"/>
      <c r="H28" s="137"/>
      <c r="I28" s="137"/>
      <c r="J28" s="137"/>
      <c r="K28" s="137"/>
    </row>
    <row r="29" spans="1:11" ht="18.600000000000001" customHeight="1" x14ac:dyDescent="0.3">
      <c r="A29" s="136" t="s">
        <v>81</v>
      </c>
      <c r="B29" s="136"/>
      <c r="C29" s="136"/>
      <c r="D29" s="136"/>
      <c r="E29" s="136"/>
      <c r="F29" s="136"/>
      <c r="G29" s="136"/>
      <c r="H29" s="137"/>
      <c r="I29" s="137"/>
      <c r="J29" s="137"/>
      <c r="K29" s="137"/>
    </row>
    <row r="30" spans="1:11" ht="18.600000000000001" customHeight="1" x14ac:dyDescent="0.3">
      <c r="A30" s="136" t="s">
        <v>82</v>
      </c>
      <c r="B30" s="136"/>
      <c r="C30" s="136"/>
      <c r="D30" s="136"/>
      <c r="E30" s="136"/>
      <c r="F30" s="136"/>
      <c r="G30" s="136"/>
      <c r="H30" s="137"/>
      <c r="I30" s="137"/>
      <c r="J30" s="137"/>
      <c r="K30" s="137"/>
    </row>
    <row r="31" spans="1:11" ht="57" customHeight="1" x14ac:dyDescent="0.3">
      <c r="A31" s="139" t="s">
        <v>423</v>
      </c>
      <c r="B31" s="139"/>
      <c r="C31" s="139"/>
      <c r="D31" s="139"/>
      <c r="E31" s="139"/>
      <c r="F31" s="139"/>
      <c r="G31" s="139"/>
      <c r="H31" s="138">
        <f>SUM(H33:H40)</f>
        <v>0</v>
      </c>
      <c r="I31" s="138"/>
      <c r="J31" s="138"/>
      <c r="K31" s="138"/>
    </row>
    <row r="32" spans="1:11" ht="18.600000000000001" customHeight="1" x14ac:dyDescent="0.3">
      <c r="A32" s="136" t="s">
        <v>2</v>
      </c>
      <c r="B32" s="136"/>
      <c r="C32" s="136"/>
      <c r="D32" s="136"/>
      <c r="E32" s="136"/>
      <c r="F32" s="136"/>
      <c r="G32" s="136"/>
      <c r="H32" s="137"/>
      <c r="I32" s="137"/>
      <c r="J32" s="137"/>
      <c r="K32" s="137"/>
    </row>
    <row r="33" spans="1:11" ht="18.600000000000001" customHeight="1" x14ac:dyDescent="0.3">
      <c r="A33" s="136" t="s">
        <v>83</v>
      </c>
      <c r="B33" s="136"/>
      <c r="C33" s="136"/>
      <c r="D33" s="136"/>
      <c r="E33" s="136"/>
      <c r="F33" s="136"/>
      <c r="G33" s="136"/>
      <c r="H33" s="137"/>
      <c r="I33" s="137"/>
      <c r="J33" s="137"/>
      <c r="K33" s="137"/>
    </row>
    <row r="34" spans="1:11" ht="18.600000000000001" customHeight="1" x14ac:dyDescent="0.3">
      <c r="A34" s="136" t="s">
        <v>84</v>
      </c>
      <c r="B34" s="136"/>
      <c r="C34" s="136"/>
      <c r="D34" s="136"/>
      <c r="E34" s="136"/>
      <c r="F34" s="136"/>
      <c r="G34" s="136"/>
      <c r="H34" s="137"/>
      <c r="I34" s="137"/>
      <c r="J34" s="137"/>
      <c r="K34" s="137"/>
    </row>
    <row r="35" spans="1:11" ht="18.600000000000001" customHeight="1" x14ac:dyDescent="0.3">
      <c r="A35" s="136" t="s">
        <v>85</v>
      </c>
      <c r="B35" s="136"/>
      <c r="C35" s="136"/>
      <c r="D35" s="136"/>
      <c r="E35" s="136"/>
      <c r="F35" s="136"/>
      <c r="G35" s="136"/>
      <c r="H35" s="137"/>
      <c r="I35" s="137"/>
      <c r="J35" s="137"/>
      <c r="K35" s="137"/>
    </row>
    <row r="36" spans="1:11" ht="18.600000000000001" customHeight="1" x14ac:dyDescent="0.3">
      <c r="A36" s="136" t="s">
        <v>86</v>
      </c>
      <c r="B36" s="136"/>
      <c r="C36" s="136"/>
      <c r="D36" s="136"/>
      <c r="E36" s="136"/>
      <c r="F36" s="136"/>
      <c r="G36" s="136"/>
      <c r="H36" s="137"/>
      <c r="I36" s="137"/>
      <c r="J36" s="137"/>
      <c r="K36" s="137"/>
    </row>
    <row r="37" spans="1:11" ht="18.600000000000001" customHeight="1" x14ac:dyDescent="0.3">
      <c r="A37" s="136" t="s">
        <v>87</v>
      </c>
      <c r="B37" s="136"/>
      <c r="C37" s="136"/>
      <c r="D37" s="136"/>
      <c r="E37" s="136"/>
      <c r="F37" s="136"/>
      <c r="G37" s="136"/>
      <c r="H37" s="137"/>
      <c r="I37" s="137"/>
      <c r="J37" s="137"/>
      <c r="K37" s="137"/>
    </row>
    <row r="38" spans="1:11" ht="18.600000000000001" customHeight="1" x14ac:dyDescent="0.3">
      <c r="A38" s="136" t="s">
        <v>88</v>
      </c>
      <c r="B38" s="136"/>
      <c r="C38" s="136"/>
      <c r="D38" s="136"/>
      <c r="E38" s="136"/>
      <c r="F38" s="136"/>
      <c r="G38" s="136"/>
      <c r="H38" s="137"/>
      <c r="I38" s="137"/>
      <c r="J38" s="137"/>
      <c r="K38" s="137"/>
    </row>
    <row r="39" spans="1:11" ht="18.600000000000001" customHeight="1" x14ac:dyDescent="0.3">
      <c r="A39" s="136" t="s">
        <v>89</v>
      </c>
      <c r="B39" s="136"/>
      <c r="C39" s="136"/>
      <c r="D39" s="136"/>
      <c r="E39" s="136"/>
      <c r="F39" s="136"/>
      <c r="G39" s="136"/>
      <c r="H39" s="137"/>
      <c r="I39" s="137"/>
      <c r="J39" s="137"/>
      <c r="K39" s="137"/>
    </row>
    <row r="40" spans="1:11" ht="18.600000000000001" customHeight="1" x14ac:dyDescent="0.3">
      <c r="A40" s="136" t="s">
        <v>90</v>
      </c>
      <c r="B40" s="136"/>
      <c r="C40" s="136"/>
      <c r="D40" s="136"/>
      <c r="E40" s="136"/>
      <c r="F40" s="136"/>
      <c r="G40" s="136"/>
      <c r="H40" s="137"/>
      <c r="I40" s="137"/>
      <c r="J40" s="137"/>
      <c r="K40" s="137"/>
    </row>
    <row r="41" spans="1:11" ht="17.45" customHeight="1" x14ac:dyDescent="0.3">
      <c r="A41" s="140" t="s">
        <v>58</v>
      </c>
      <c r="B41" s="140"/>
      <c r="C41" s="140"/>
      <c r="D41" s="140"/>
      <c r="E41" s="140"/>
      <c r="F41" s="140"/>
      <c r="G41" s="140"/>
      <c r="H41" s="134">
        <f>H43+H44+H57</f>
        <v>0</v>
      </c>
      <c r="I41" s="134"/>
      <c r="J41" s="134"/>
      <c r="K41" s="134"/>
    </row>
    <row r="42" spans="1:11" ht="17.45" customHeight="1" x14ac:dyDescent="0.3">
      <c r="A42" s="141" t="s">
        <v>91</v>
      </c>
      <c r="B42" s="141"/>
      <c r="C42" s="141"/>
      <c r="D42" s="141"/>
      <c r="E42" s="141"/>
      <c r="F42" s="141"/>
      <c r="G42" s="141"/>
      <c r="H42" s="137"/>
      <c r="I42" s="137"/>
      <c r="J42" s="137"/>
      <c r="K42" s="137"/>
    </row>
    <row r="43" spans="1:11" ht="20.45" customHeight="1" x14ac:dyDescent="0.3">
      <c r="A43" s="141" t="s">
        <v>92</v>
      </c>
      <c r="B43" s="141"/>
      <c r="C43" s="141"/>
      <c r="D43" s="141"/>
      <c r="E43" s="141"/>
      <c r="F43" s="141"/>
      <c r="G43" s="141"/>
      <c r="H43" s="137"/>
      <c r="I43" s="137"/>
      <c r="J43" s="137"/>
      <c r="K43" s="137"/>
    </row>
    <row r="44" spans="1:11" ht="75.599999999999994" customHeight="1" x14ac:dyDescent="0.3">
      <c r="A44" s="141" t="s">
        <v>93</v>
      </c>
      <c r="B44" s="141"/>
      <c r="C44" s="141"/>
      <c r="D44" s="141"/>
      <c r="E44" s="141"/>
      <c r="F44" s="141"/>
      <c r="G44" s="141"/>
      <c r="H44" s="138">
        <f>SUM(H46:H56)</f>
        <v>0</v>
      </c>
      <c r="I44" s="138"/>
      <c r="J44" s="138"/>
      <c r="K44" s="138"/>
    </row>
    <row r="45" spans="1:11" ht="19.149999999999999" customHeight="1" x14ac:dyDescent="0.3">
      <c r="A45" s="136" t="s">
        <v>2</v>
      </c>
      <c r="B45" s="136"/>
      <c r="C45" s="136"/>
      <c r="D45" s="136"/>
      <c r="E45" s="136"/>
      <c r="F45" s="136"/>
      <c r="G45" s="136"/>
      <c r="H45" s="137"/>
      <c r="I45" s="137"/>
      <c r="J45" s="137"/>
      <c r="K45" s="137"/>
    </row>
    <row r="46" spans="1:11" ht="18.600000000000001" customHeight="1" x14ac:dyDescent="0.3">
      <c r="A46" s="141" t="s">
        <v>94</v>
      </c>
      <c r="B46" s="141"/>
      <c r="C46" s="141"/>
      <c r="D46" s="141"/>
      <c r="E46" s="141"/>
      <c r="F46" s="141"/>
      <c r="G46" s="141"/>
      <c r="H46" s="137"/>
      <c r="I46" s="137"/>
      <c r="J46" s="137"/>
      <c r="K46" s="137"/>
    </row>
    <row r="47" spans="1:11" ht="18.600000000000001" customHeight="1" x14ac:dyDescent="0.3">
      <c r="A47" s="141" t="s">
        <v>95</v>
      </c>
      <c r="B47" s="141"/>
      <c r="C47" s="141"/>
      <c r="D47" s="141"/>
      <c r="E47" s="141"/>
      <c r="F47" s="141"/>
      <c r="G47" s="141"/>
      <c r="H47" s="137"/>
      <c r="I47" s="137"/>
      <c r="J47" s="137"/>
      <c r="K47" s="137"/>
    </row>
    <row r="48" spans="1:11" ht="18.600000000000001" customHeight="1" x14ac:dyDescent="0.3">
      <c r="A48" s="141" t="s">
        <v>96</v>
      </c>
      <c r="B48" s="141"/>
      <c r="C48" s="141"/>
      <c r="D48" s="141"/>
      <c r="E48" s="141"/>
      <c r="F48" s="141"/>
      <c r="G48" s="141"/>
      <c r="H48" s="137"/>
      <c r="I48" s="137"/>
      <c r="J48" s="137"/>
      <c r="K48" s="137"/>
    </row>
    <row r="49" spans="1:11" ht="18.600000000000001" customHeight="1" x14ac:dyDescent="0.3">
      <c r="A49" s="136" t="s">
        <v>98</v>
      </c>
      <c r="B49" s="136"/>
      <c r="C49" s="136"/>
      <c r="D49" s="136"/>
      <c r="E49" s="136"/>
      <c r="F49" s="136"/>
      <c r="G49" s="136"/>
      <c r="H49" s="137"/>
      <c r="I49" s="137"/>
      <c r="J49" s="137"/>
      <c r="K49" s="137"/>
    </row>
    <row r="50" spans="1:11" ht="18.600000000000001" customHeight="1" x14ac:dyDescent="0.3">
      <c r="A50" s="136" t="s">
        <v>99</v>
      </c>
      <c r="B50" s="136"/>
      <c r="C50" s="136"/>
      <c r="D50" s="136"/>
      <c r="E50" s="136"/>
      <c r="F50" s="136"/>
      <c r="G50" s="136"/>
      <c r="H50" s="137"/>
      <c r="I50" s="137"/>
      <c r="J50" s="137"/>
      <c r="K50" s="137"/>
    </row>
    <row r="51" spans="1:11" ht="18.600000000000001" customHeight="1" x14ac:dyDescent="0.3">
      <c r="A51" s="136" t="s">
        <v>100</v>
      </c>
      <c r="B51" s="136"/>
      <c r="C51" s="136"/>
      <c r="D51" s="136"/>
      <c r="E51" s="136"/>
      <c r="F51" s="136"/>
      <c r="G51" s="136"/>
      <c r="H51" s="137"/>
      <c r="I51" s="137"/>
      <c r="J51" s="137"/>
      <c r="K51" s="137"/>
    </row>
    <row r="52" spans="1:11" ht="18.600000000000001" customHeight="1" x14ac:dyDescent="0.3">
      <c r="A52" s="136" t="s">
        <v>101</v>
      </c>
      <c r="B52" s="136"/>
      <c r="C52" s="136"/>
      <c r="D52" s="136"/>
      <c r="E52" s="136"/>
      <c r="F52" s="136"/>
      <c r="G52" s="136"/>
      <c r="H52" s="137"/>
      <c r="I52" s="137"/>
      <c r="J52" s="137"/>
      <c r="K52" s="137"/>
    </row>
    <row r="53" spans="1:11" ht="18.600000000000001" customHeight="1" x14ac:dyDescent="0.3">
      <c r="A53" s="136" t="s">
        <v>102</v>
      </c>
      <c r="B53" s="136"/>
      <c r="C53" s="136"/>
      <c r="D53" s="136"/>
      <c r="E53" s="136"/>
      <c r="F53" s="136"/>
      <c r="G53" s="136"/>
      <c r="H53" s="137"/>
      <c r="I53" s="137"/>
      <c r="J53" s="137"/>
      <c r="K53" s="137"/>
    </row>
    <row r="54" spans="1:11" ht="18.600000000000001" customHeight="1" x14ac:dyDescent="0.3">
      <c r="A54" s="136" t="s">
        <v>103</v>
      </c>
      <c r="B54" s="136"/>
      <c r="C54" s="136"/>
      <c r="D54" s="136"/>
      <c r="E54" s="136"/>
      <c r="F54" s="136"/>
      <c r="G54" s="136"/>
      <c r="H54" s="137"/>
      <c r="I54" s="137"/>
      <c r="J54" s="137"/>
      <c r="K54" s="137"/>
    </row>
    <row r="55" spans="1:11" ht="18.600000000000001" customHeight="1" x14ac:dyDescent="0.3">
      <c r="A55" s="141" t="s">
        <v>104</v>
      </c>
      <c r="B55" s="141"/>
      <c r="C55" s="141"/>
      <c r="D55" s="141"/>
      <c r="E55" s="141"/>
      <c r="F55" s="141"/>
      <c r="G55" s="141"/>
      <c r="H55" s="137"/>
      <c r="I55" s="137"/>
      <c r="J55" s="137"/>
      <c r="K55" s="137"/>
    </row>
    <row r="56" spans="1:11" ht="18.600000000000001" customHeight="1" x14ac:dyDescent="0.3">
      <c r="A56" s="141" t="s">
        <v>105</v>
      </c>
      <c r="B56" s="141"/>
      <c r="C56" s="141"/>
      <c r="D56" s="141"/>
      <c r="E56" s="141"/>
      <c r="F56" s="141"/>
      <c r="G56" s="141"/>
      <c r="H56" s="137"/>
      <c r="I56" s="137"/>
      <c r="J56" s="137"/>
      <c r="K56" s="137"/>
    </row>
    <row r="57" spans="1:11" ht="72" customHeight="1" x14ac:dyDescent="0.3">
      <c r="A57" s="141" t="s">
        <v>422</v>
      </c>
      <c r="B57" s="141"/>
      <c r="C57" s="141"/>
      <c r="D57" s="141"/>
      <c r="E57" s="141"/>
      <c r="F57" s="141"/>
      <c r="G57" s="141"/>
      <c r="H57" s="138">
        <f>SUM(H59:H69)</f>
        <v>0</v>
      </c>
      <c r="I57" s="138"/>
      <c r="J57" s="138"/>
      <c r="K57" s="138"/>
    </row>
    <row r="58" spans="1:11" ht="18.600000000000001" customHeight="1" x14ac:dyDescent="0.3">
      <c r="A58" s="136" t="s">
        <v>2</v>
      </c>
      <c r="B58" s="136"/>
      <c r="C58" s="136"/>
      <c r="D58" s="136"/>
      <c r="E58" s="136"/>
      <c r="F58" s="136"/>
      <c r="G58" s="136"/>
      <c r="H58" s="137"/>
      <c r="I58" s="137"/>
      <c r="J58" s="137"/>
      <c r="K58" s="137"/>
    </row>
    <row r="59" spans="1:11" ht="18.600000000000001" customHeight="1" x14ac:dyDescent="0.3">
      <c r="A59" s="141" t="s">
        <v>106</v>
      </c>
      <c r="B59" s="141"/>
      <c r="C59" s="141"/>
      <c r="D59" s="141"/>
      <c r="E59" s="141"/>
      <c r="F59" s="141"/>
      <c r="G59" s="141"/>
      <c r="H59" s="137"/>
      <c r="I59" s="137"/>
      <c r="J59" s="137"/>
      <c r="K59" s="137"/>
    </row>
    <row r="60" spans="1:11" ht="18.600000000000001" customHeight="1" x14ac:dyDescent="0.3">
      <c r="A60" s="141" t="s">
        <v>107</v>
      </c>
      <c r="B60" s="141"/>
      <c r="C60" s="141"/>
      <c r="D60" s="141"/>
      <c r="E60" s="141"/>
      <c r="F60" s="141"/>
      <c r="G60" s="141"/>
      <c r="H60" s="137"/>
      <c r="I60" s="137"/>
      <c r="J60" s="137"/>
      <c r="K60" s="137"/>
    </row>
    <row r="61" spans="1:11" ht="18.600000000000001" customHeight="1" x14ac:dyDescent="0.3">
      <c r="A61" s="141" t="s">
        <v>108</v>
      </c>
      <c r="B61" s="141"/>
      <c r="C61" s="141"/>
      <c r="D61" s="141"/>
      <c r="E61" s="141"/>
      <c r="F61" s="141"/>
      <c r="G61" s="141"/>
      <c r="H61" s="137"/>
      <c r="I61" s="137"/>
      <c r="J61" s="137"/>
      <c r="K61" s="137"/>
    </row>
    <row r="62" spans="1:11" ht="18.600000000000001" customHeight="1" x14ac:dyDescent="0.3">
      <c r="A62" s="136" t="s">
        <v>97</v>
      </c>
      <c r="B62" s="136"/>
      <c r="C62" s="136"/>
      <c r="D62" s="136"/>
      <c r="E62" s="136"/>
      <c r="F62" s="136"/>
      <c r="G62" s="136"/>
      <c r="H62" s="137"/>
      <c r="I62" s="137"/>
      <c r="J62" s="137"/>
      <c r="K62" s="137"/>
    </row>
    <row r="63" spans="1:11" ht="18.600000000000001" customHeight="1" x14ac:dyDescent="0.3">
      <c r="A63" s="136" t="s">
        <v>109</v>
      </c>
      <c r="B63" s="136"/>
      <c r="C63" s="136"/>
      <c r="D63" s="136"/>
      <c r="E63" s="136"/>
      <c r="F63" s="136"/>
      <c r="G63" s="136"/>
      <c r="H63" s="137"/>
      <c r="I63" s="137"/>
      <c r="J63" s="137"/>
      <c r="K63" s="137"/>
    </row>
    <row r="64" spans="1:11" ht="18.600000000000001" customHeight="1" x14ac:dyDescent="0.3">
      <c r="A64" s="136" t="s">
        <v>110</v>
      </c>
      <c r="B64" s="136"/>
      <c r="C64" s="136"/>
      <c r="D64" s="136"/>
      <c r="E64" s="136"/>
      <c r="F64" s="136"/>
      <c r="G64" s="136"/>
      <c r="H64" s="137"/>
      <c r="I64" s="137"/>
      <c r="J64" s="137"/>
      <c r="K64" s="137"/>
    </row>
    <row r="65" spans="1:11" ht="18.600000000000001" customHeight="1" x14ac:dyDescent="0.3">
      <c r="A65" s="136" t="s">
        <v>111</v>
      </c>
      <c r="B65" s="136"/>
      <c r="C65" s="136"/>
      <c r="D65" s="136"/>
      <c r="E65" s="136"/>
      <c r="F65" s="136"/>
      <c r="G65" s="136"/>
      <c r="H65" s="137"/>
      <c r="I65" s="137"/>
      <c r="J65" s="137"/>
      <c r="K65" s="137"/>
    </row>
    <row r="66" spans="1:11" ht="18.600000000000001" customHeight="1" x14ac:dyDescent="0.3">
      <c r="A66" s="136" t="s">
        <v>112</v>
      </c>
      <c r="B66" s="136"/>
      <c r="C66" s="136"/>
      <c r="D66" s="136"/>
      <c r="E66" s="136"/>
      <c r="F66" s="136"/>
      <c r="G66" s="136"/>
      <c r="H66" s="137"/>
      <c r="I66" s="137"/>
      <c r="J66" s="137"/>
      <c r="K66" s="137"/>
    </row>
    <row r="67" spans="1:11" ht="18.600000000000001" customHeight="1" x14ac:dyDescent="0.3">
      <c r="A67" s="136" t="s">
        <v>113</v>
      </c>
      <c r="B67" s="136"/>
      <c r="C67" s="136"/>
      <c r="D67" s="136"/>
      <c r="E67" s="136"/>
      <c r="F67" s="136"/>
      <c r="G67" s="136"/>
      <c r="H67" s="137"/>
      <c r="I67" s="137"/>
      <c r="J67" s="137"/>
      <c r="K67" s="137"/>
    </row>
    <row r="68" spans="1:11" ht="18.600000000000001" customHeight="1" x14ac:dyDescent="0.3">
      <c r="A68" s="141" t="s">
        <v>114</v>
      </c>
      <c r="B68" s="141"/>
      <c r="C68" s="141"/>
      <c r="D68" s="141"/>
      <c r="E68" s="141"/>
      <c r="F68" s="141"/>
      <c r="G68" s="141"/>
      <c r="H68" s="137"/>
      <c r="I68" s="137"/>
      <c r="J68" s="137"/>
      <c r="K68" s="137"/>
    </row>
    <row r="69" spans="1:11" ht="15.6" customHeight="1" x14ac:dyDescent="0.3">
      <c r="A69" s="141" t="s">
        <v>115</v>
      </c>
      <c r="B69" s="141"/>
      <c r="C69" s="141"/>
      <c r="D69" s="141"/>
      <c r="E69" s="141"/>
      <c r="F69" s="141"/>
      <c r="G69" s="141"/>
      <c r="H69" s="137"/>
      <c r="I69" s="137"/>
      <c r="J69" s="137"/>
      <c r="K69" s="137"/>
    </row>
    <row r="70" spans="1:11" ht="29.45" customHeight="1" x14ac:dyDescent="0.3"/>
  </sheetData>
  <mergeCells count="134">
    <mergeCell ref="A58:G58"/>
    <mergeCell ref="A59:G59"/>
    <mergeCell ref="A60:G60"/>
    <mergeCell ref="A43:G43"/>
    <mergeCell ref="A44:G44"/>
    <mergeCell ref="A45:G45"/>
    <mergeCell ref="A46:G46"/>
    <mergeCell ref="A47:G47"/>
    <mergeCell ref="A52:G52"/>
    <mergeCell ref="A53:G53"/>
    <mergeCell ref="A54:G54"/>
    <mergeCell ref="A55:G55"/>
    <mergeCell ref="A56:G56"/>
    <mergeCell ref="A57:G57"/>
    <mergeCell ref="A49:G49"/>
    <mergeCell ref="A50:G50"/>
    <mergeCell ref="A51:G51"/>
    <mergeCell ref="A61:G61"/>
    <mergeCell ref="A68:G68"/>
    <mergeCell ref="A69:G69"/>
    <mergeCell ref="A62:G62"/>
    <mergeCell ref="A63:G63"/>
    <mergeCell ref="A64:G64"/>
    <mergeCell ref="A65:G65"/>
    <mergeCell ref="A66:G66"/>
    <mergeCell ref="A67:G67"/>
    <mergeCell ref="A38:G38"/>
    <mergeCell ref="A39:G39"/>
    <mergeCell ref="A40:G40"/>
    <mergeCell ref="A41:G41"/>
    <mergeCell ref="A42:G42"/>
    <mergeCell ref="J1:K1"/>
    <mergeCell ref="A32:G32"/>
    <mergeCell ref="A33:G33"/>
    <mergeCell ref="A48:G48"/>
    <mergeCell ref="A34:G34"/>
    <mergeCell ref="A35:G35"/>
    <mergeCell ref="A36:G36"/>
    <mergeCell ref="A37:G37"/>
    <mergeCell ref="H37:K37"/>
    <mergeCell ref="H38:K38"/>
    <mergeCell ref="H39:K39"/>
    <mergeCell ref="H40:K40"/>
    <mergeCell ref="H41:K41"/>
    <mergeCell ref="H42:K42"/>
    <mergeCell ref="H31:K31"/>
    <mergeCell ref="H32:K32"/>
    <mergeCell ref="H33:K33"/>
    <mergeCell ref="H34:K34"/>
    <mergeCell ref="H35:K35"/>
    <mergeCell ref="H67:K67"/>
    <mergeCell ref="H68:K68"/>
    <mergeCell ref="H69:K69"/>
    <mergeCell ref="A25:G25"/>
    <mergeCell ref="A26:G26"/>
    <mergeCell ref="A27:G27"/>
    <mergeCell ref="A28:G28"/>
    <mergeCell ref="A29:G29"/>
    <mergeCell ref="A30:G30"/>
    <mergeCell ref="A31:G31"/>
    <mergeCell ref="H61:K61"/>
    <mergeCell ref="H62:K62"/>
    <mergeCell ref="H63:K63"/>
    <mergeCell ref="H64:K64"/>
    <mergeCell ref="H65:K65"/>
    <mergeCell ref="H66:K66"/>
    <mergeCell ref="H55:K55"/>
    <mergeCell ref="H56:K56"/>
    <mergeCell ref="H57:K57"/>
    <mergeCell ref="H58:K58"/>
    <mergeCell ref="H59:K59"/>
    <mergeCell ref="H60:K60"/>
    <mergeCell ref="H49:K49"/>
    <mergeCell ref="H50:K50"/>
    <mergeCell ref="H51:K51"/>
    <mergeCell ref="H52:K52"/>
    <mergeCell ref="H53:K53"/>
    <mergeCell ref="H54:K54"/>
    <mergeCell ref="H43:K43"/>
    <mergeCell ref="H44:K44"/>
    <mergeCell ref="H45:K45"/>
    <mergeCell ref="H46:K46"/>
    <mergeCell ref="H47:K47"/>
    <mergeCell ref="H48:K48"/>
    <mergeCell ref="H36:K36"/>
    <mergeCell ref="H25:K25"/>
    <mergeCell ref="H26:K26"/>
    <mergeCell ref="H27:K27"/>
    <mergeCell ref="H28:K28"/>
    <mergeCell ref="H29:K29"/>
    <mergeCell ref="H30:K30"/>
    <mergeCell ref="A22:G22"/>
    <mergeCell ref="H22:K22"/>
    <mergeCell ref="A23:G23"/>
    <mergeCell ref="H23:K23"/>
    <mergeCell ref="H24:K24"/>
    <mergeCell ref="A24:G24"/>
    <mergeCell ref="H19:K19"/>
    <mergeCell ref="H20:K20"/>
    <mergeCell ref="H21:K21"/>
    <mergeCell ref="A19:G19"/>
    <mergeCell ref="A20:G20"/>
    <mergeCell ref="A21:G21"/>
    <mergeCell ref="A14:G14"/>
    <mergeCell ref="H14:K14"/>
    <mergeCell ref="A15:G15"/>
    <mergeCell ref="A16:G16"/>
    <mergeCell ref="A17:G17"/>
    <mergeCell ref="A18:G18"/>
    <mergeCell ref="H15:K15"/>
    <mergeCell ref="H16:K16"/>
    <mergeCell ref="H17:K17"/>
    <mergeCell ref="H18:K18"/>
    <mergeCell ref="A13:G13"/>
    <mergeCell ref="H11:K11"/>
    <mergeCell ref="H12:K12"/>
    <mergeCell ref="H13:K13"/>
    <mergeCell ref="A7:G7"/>
    <mergeCell ref="H7:K7"/>
    <mergeCell ref="H8:K8"/>
    <mergeCell ref="A8:G8"/>
    <mergeCell ref="A9:G9"/>
    <mergeCell ref="A10:G10"/>
    <mergeCell ref="H10:K10"/>
    <mergeCell ref="H9:K9"/>
    <mergeCell ref="A2:K2"/>
    <mergeCell ref="H4:K4"/>
    <mergeCell ref="A4:G4"/>
    <mergeCell ref="A5:G5"/>
    <mergeCell ref="H5:K5"/>
    <mergeCell ref="H6:K6"/>
    <mergeCell ref="A6:G6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opLeftCell="A7" zoomScaleNormal="100" workbookViewId="0">
      <selection activeCell="Q10" sqref="Q10"/>
    </sheetView>
  </sheetViews>
  <sheetFormatPr defaultColWidth="8.85546875" defaultRowHeight="18.75" x14ac:dyDescent="0.3"/>
  <cols>
    <col min="1" max="1" width="16" style="1" customWidth="1"/>
    <col min="2" max="3" width="8.85546875" style="1"/>
    <col min="4" max="4" width="15.85546875" style="1" customWidth="1"/>
    <col min="5" max="5" width="17.5703125" style="1" customWidth="1"/>
    <col min="6" max="6" width="19.140625" style="1" customWidth="1"/>
    <col min="7" max="7" width="17.28515625" style="1" customWidth="1"/>
    <col min="8" max="8" width="18.28515625" style="1" customWidth="1"/>
    <col min="9" max="9" width="15.28515625" style="1" customWidth="1"/>
    <col min="10" max="10" width="12.140625" style="1" customWidth="1"/>
    <col min="11" max="12" width="11.140625" style="1" customWidth="1"/>
    <col min="13" max="16384" width="8.85546875" style="1"/>
  </cols>
  <sheetData>
    <row r="1" spans="1:12" x14ac:dyDescent="0.3">
      <c r="K1" s="143" t="s">
        <v>173</v>
      </c>
      <c r="L1" s="143"/>
    </row>
    <row r="2" spans="1:12" ht="17.45" customHeight="1" x14ac:dyDescent="0.3">
      <c r="A2" s="125" t="s">
        <v>430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x14ac:dyDescent="0.3">
      <c r="A3" s="125" t="s">
        <v>446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x14ac:dyDescent="0.3">
      <c r="K4" s="144"/>
      <c r="L4" s="144"/>
    </row>
    <row r="5" spans="1:12" s="14" customFormat="1" ht="29.45" customHeight="1" x14ac:dyDescent="0.2">
      <c r="A5" s="145" t="s">
        <v>54</v>
      </c>
      <c r="B5" s="145" t="s">
        <v>164</v>
      </c>
      <c r="C5" s="145" t="s">
        <v>165</v>
      </c>
      <c r="D5" s="145" t="s">
        <v>429</v>
      </c>
      <c r="E5" s="145"/>
      <c r="F5" s="145"/>
      <c r="G5" s="145"/>
      <c r="H5" s="145"/>
      <c r="I5" s="145"/>
      <c r="J5" s="145"/>
      <c r="K5" s="145"/>
      <c r="L5" s="145"/>
    </row>
    <row r="6" spans="1:12" s="14" customFormat="1" ht="15.6" customHeight="1" x14ac:dyDescent="0.2">
      <c r="A6" s="145"/>
      <c r="B6" s="145"/>
      <c r="C6" s="145"/>
      <c r="D6" s="145" t="s">
        <v>166</v>
      </c>
      <c r="E6" s="145"/>
      <c r="F6" s="145"/>
      <c r="G6" s="145" t="s">
        <v>2</v>
      </c>
      <c r="H6" s="145"/>
      <c r="I6" s="145"/>
      <c r="J6" s="145"/>
      <c r="K6" s="145"/>
      <c r="L6" s="145"/>
    </row>
    <row r="7" spans="1:12" s="14" customFormat="1" ht="82.9" customHeight="1" x14ac:dyDescent="0.2">
      <c r="A7" s="145"/>
      <c r="B7" s="145"/>
      <c r="C7" s="145"/>
      <c r="D7" s="145"/>
      <c r="E7" s="145"/>
      <c r="F7" s="145"/>
      <c r="G7" s="142" t="s">
        <v>428</v>
      </c>
      <c r="H7" s="142"/>
      <c r="I7" s="142"/>
      <c r="J7" s="142" t="s">
        <v>427</v>
      </c>
      <c r="K7" s="142"/>
      <c r="L7" s="142"/>
    </row>
    <row r="8" spans="1:12" s="14" customFormat="1" ht="69" customHeight="1" x14ac:dyDescent="0.2">
      <c r="A8" s="145"/>
      <c r="B8" s="145"/>
      <c r="C8" s="145"/>
      <c r="D8" s="16" t="s">
        <v>447</v>
      </c>
      <c r="E8" s="16" t="s">
        <v>448</v>
      </c>
      <c r="F8" s="16" t="s">
        <v>449</v>
      </c>
      <c r="G8" s="16" t="s">
        <v>447</v>
      </c>
      <c r="H8" s="16" t="s">
        <v>448</v>
      </c>
      <c r="I8" s="16" t="s">
        <v>449</v>
      </c>
      <c r="J8" s="16" t="s">
        <v>447</v>
      </c>
      <c r="K8" s="16" t="s">
        <v>448</v>
      </c>
      <c r="L8" s="16" t="s">
        <v>449</v>
      </c>
    </row>
    <row r="9" spans="1:12" s="14" customFormat="1" ht="15.75" x14ac:dyDescent="0.2">
      <c r="A9" s="59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  <c r="J9" s="59">
        <v>10</v>
      </c>
      <c r="K9" s="59">
        <v>11</v>
      </c>
      <c r="L9" s="59">
        <v>12</v>
      </c>
    </row>
    <row r="10" spans="1:12" s="14" customFormat="1" ht="78.75" x14ac:dyDescent="0.2">
      <c r="A10" s="81" t="s">
        <v>426</v>
      </c>
      <c r="B10" s="17" t="s">
        <v>167</v>
      </c>
      <c r="C10" s="59" t="s">
        <v>8</v>
      </c>
      <c r="D10" s="18">
        <f>36499241.5-9000</f>
        <v>36490241.5</v>
      </c>
      <c r="E10" s="18">
        <v>36888371.5</v>
      </c>
      <c r="F10" s="18">
        <v>37293301.5</v>
      </c>
      <c r="G10" s="18">
        <f>D10</f>
        <v>36490241.5</v>
      </c>
      <c r="H10" s="18">
        <f>E10</f>
        <v>36888371.5</v>
      </c>
      <c r="I10" s="18">
        <f>F10</f>
        <v>37293301.5</v>
      </c>
      <c r="J10" s="18"/>
      <c r="K10" s="18"/>
      <c r="L10" s="18"/>
    </row>
    <row r="11" spans="1:12" s="14" customFormat="1" ht="126" x14ac:dyDescent="0.2">
      <c r="A11" s="81" t="s">
        <v>425</v>
      </c>
      <c r="B11" s="17" t="s">
        <v>168</v>
      </c>
      <c r="C11" s="59" t="s">
        <v>8</v>
      </c>
      <c r="D11" s="18">
        <v>7346540.4299999997</v>
      </c>
      <c r="E11" s="18">
        <f>D11</f>
        <v>7346540.4299999997</v>
      </c>
      <c r="F11" s="18">
        <f>D11</f>
        <v>7346540.4299999997</v>
      </c>
      <c r="G11" s="18">
        <f>D11</f>
        <v>7346540.4299999997</v>
      </c>
      <c r="H11" s="18">
        <f>G11</f>
        <v>7346540.4299999997</v>
      </c>
      <c r="I11" s="18">
        <f>G11</f>
        <v>7346540.4299999997</v>
      </c>
      <c r="J11" s="18"/>
      <c r="K11" s="18"/>
      <c r="L11" s="18"/>
    </row>
    <row r="12" spans="1:12" s="14" customFormat="1" ht="18.600000000000001" customHeight="1" x14ac:dyDescent="0.2">
      <c r="A12" s="59"/>
      <c r="B12" s="17"/>
      <c r="C12" s="59"/>
      <c r="D12" s="18"/>
      <c r="E12" s="18"/>
      <c r="F12" s="18"/>
      <c r="G12" s="18"/>
      <c r="H12" s="18"/>
      <c r="I12" s="18"/>
      <c r="J12" s="18"/>
      <c r="K12" s="18"/>
      <c r="L12" s="18"/>
    </row>
    <row r="13" spans="1:12" s="14" customFormat="1" ht="63" x14ac:dyDescent="0.2">
      <c r="A13" s="81" t="s">
        <v>169</v>
      </c>
      <c r="B13" s="17" t="s">
        <v>170</v>
      </c>
      <c r="C13" s="59"/>
      <c r="D13" s="18">
        <f>D10-D11</f>
        <v>29143701.07</v>
      </c>
      <c r="E13" s="18">
        <f>E10-E11</f>
        <v>29541831.07</v>
      </c>
      <c r="F13" s="18">
        <f t="shared" ref="F13:I13" si="0">F10-F11</f>
        <v>29946761.07</v>
      </c>
      <c r="G13" s="18">
        <f t="shared" si="0"/>
        <v>29143701.07</v>
      </c>
      <c r="H13" s="18">
        <f t="shared" si="0"/>
        <v>29541831.07</v>
      </c>
      <c r="I13" s="18">
        <f t="shared" si="0"/>
        <v>29946761.07</v>
      </c>
      <c r="J13" s="18"/>
      <c r="K13" s="18"/>
      <c r="L13" s="18"/>
    </row>
    <row r="14" spans="1:12" s="14" customFormat="1" ht="23.45" customHeight="1" x14ac:dyDescent="0.2">
      <c r="A14" s="59"/>
      <c r="B14" s="17"/>
      <c r="C14" s="59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14" customFormat="1" ht="15.75" x14ac:dyDescent="0.2">
      <c r="B15" s="15"/>
    </row>
    <row r="16" spans="1:12" s="14" customFormat="1" ht="15.75" x14ac:dyDescent="0.2">
      <c r="B16" s="15"/>
    </row>
    <row r="17" spans="2:2" s="14" customFormat="1" ht="15.75" x14ac:dyDescent="0.2">
      <c r="B17" s="15"/>
    </row>
    <row r="18" spans="2:2" s="14" customFormat="1" ht="15.75" x14ac:dyDescent="0.2">
      <c r="B18" s="15"/>
    </row>
    <row r="19" spans="2:2" s="14" customFormat="1" ht="15.75" x14ac:dyDescent="0.2">
      <c r="B19" s="15"/>
    </row>
    <row r="20" spans="2:2" s="14" customFormat="1" ht="15.75" x14ac:dyDescent="0.2">
      <c r="B20" s="15"/>
    </row>
    <row r="21" spans="2:2" s="14" customFormat="1" ht="15.75" x14ac:dyDescent="0.2">
      <c r="B21" s="15"/>
    </row>
    <row r="22" spans="2:2" s="14" customFormat="1" ht="15.75" x14ac:dyDescent="0.2">
      <c r="B22" s="15"/>
    </row>
    <row r="23" spans="2:2" s="14" customFormat="1" ht="15.75" x14ac:dyDescent="0.2">
      <c r="B23" s="15"/>
    </row>
    <row r="24" spans="2:2" s="14" customFormat="1" ht="15.75" x14ac:dyDescent="0.2">
      <c r="B24" s="15"/>
    </row>
    <row r="25" spans="2:2" s="14" customFormat="1" ht="15.75" x14ac:dyDescent="0.2">
      <c r="B25" s="15"/>
    </row>
    <row r="26" spans="2:2" s="14" customFormat="1" ht="15.75" x14ac:dyDescent="0.2">
      <c r="B26" s="15"/>
    </row>
    <row r="27" spans="2:2" s="14" customFormat="1" ht="15.75" x14ac:dyDescent="0.2">
      <c r="B27" s="15"/>
    </row>
    <row r="28" spans="2:2" s="14" customFormat="1" ht="15.75" x14ac:dyDescent="0.2">
      <c r="B28" s="15"/>
    </row>
    <row r="29" spans="2:2" s="14" customFormat="1" ht="15.75" x14ac:dyDescent="0.2">
      <c r="B29" s="15"/>
    </row>
    <row r="30" spans="2:2" s="14" customFormat="1" ht="15.75" x14ac:dyDescent="0.2">
      <c r="B30" s="15"/>
    </row>
    <row r="31" spans="2:2" s="14" customFormat="1" ht="15.75" x14ac:dyDescent="0.2">
      <c r="B31" s="15"/>
    </row>
    <row r="32" spans="2:2" s="14" customFormat="1" ht="15.75" x14ac:dyDescent="0.2">
      <c r="B32" s="15"/>
    </row>
    <row r="33" s="14" customFormat="1" ht="15.75" x14ac:dyDescent="0.2"/>
    <row r="34" s="14" customFormat="1" ht="15.75" x14ac:dyDescent="0.2"/>
    <row r="35" s="14" customFormat="1" ht="15.75" x14ac:dyDescent="0.2"/>
    <row r="36" s="14" customFormat="1" ht="15.75" x14ac:dyDescent="0.2"/>
    <row r="37" s="14" customFormat="1" ht="15.75" x14ac:dyDescent="0.2"/>
    <row r="38" s="14" customFormat="1" ht="15.75" x14ac:dyDescent="0.2"/>
    <row r="39" s="14" customFormat="1" ht="15.75" x14ac:dyDescent="0.2"/>
    <row r="40" s="14" customFormat="1" ht="15.75" x14ac:dyDescent="0.2"/>
    <row r="41" s="14" customFormat="1" ht="15.75" x14ac:dyDescent="0.2"/>
    <row r="42" s="60" customFormat="1" x14ac:dyDescent="0.2"/>
    <row r="43" s="60" customFormat="1" x14ac:dyDescent="0.2"/>
    <row r="44" s="60" customFormat="1" x14ac:dyDescent="0.2"/>
    <row r="45" s="60" customFormat="1" x14ac:dyDescent="0.2"/>
    <row r="46" s="60" customFormat="1" x14ac:dyDescent="0.2"/>
    <row r="47" s="60" customFormat="1" x14ac:dyDescent="0.2"/>
    <row r="48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</sheetData>
  <mergeCells count="12">
    <mergeCell ref="G7:I7"/>
    <mergeCell ref="J7:L7"/>
    <mergeCell ref="K1:L1"/>
    <mergeCell ref="K4:L4"/>
    <mergeCell ref="A5:A8"/>
    <mergeCell ref="B5:B8"/>
    <mergeCell ref="A2:L2"/>
    <mergeCell ref="A3:L3"/>
    <mergeCell ref="D5:L5"/>
    <mergeCell ref="C5:C8"/>
    <mergeCell ref="D6:F7"/>
    <mergeCell ref="G6:L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selection activeCell="P24" sqref="P24"/>
    </sheetView>
  </sheetViews>
  <sheetFormatPr defaultRowHeight="12.75" x14ac:dyDescent="0.2"/>
  <cols>
    <col min="1" max="5" width="11.7109375" customWidth="1"/>
    <col min="6" max="6" width="8.28515625" customWidth="1"/>
    <col min="7" max="7" width="7.42578125" customWidth="1"/>
  </cols>
  <sheetData>
    <row r="1" spans="1:12" ht="18.75" x14ac:dyDescent="0.3">
      <c r="K1" s="152" t="s">
        <v>182</v>
      </c>
      <c r="L1" s="152"/>
    </row>
    <row r="2" spans="1:12" s="1" customFormat="1" ht="18.75" x14ac:dyDescent="0.3">
      <c r="A2" s="125" t="s">
        <v>442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1" customFormat="1" ht="18.75" x14ac:dyDescent="0.3"/>
    <row r="4" spans="1:12" s="1" customFormat="1" ht="27" customHeight="1" x14ac:dyDescent="0.3">
      <c r="A4" s="153" t="s">
        <v>54</v>
      </c>
      <c r="B4" s="153"/>
      <c r="C4" s="153"/>
      <c r="D4" s="153"/>
      <c r="E4" s="153"/>
      <c r="F4" s="153" t="s">
        <v>164</v>
      </c>
      <c r="G4" s="153"/>
      <c r="H4" s="153" t="s">
        <v>441</v>
      </c>
      <c r="I4" s="153"/>
      <c r="J4" s="153"/>
      <c r="K4" s="153"/>
      <c r="L4" s="153"/>
    </row>
    <row r="5" spans="1:12" s="1" customFormat="1" ht="18.75" x14ac:dyDescent="0.3">
      <c r="A5" s="153">
        <v>1</v>
      </c>
      <c r="B5" s="153"/>
      <c r="C5" s="153"/>
      <c r="D5" s="153"/>
      <c r="E5" s="153"/>
      <c r="F5" s="153">
        <v>2</v>
      </c>
      <c r="G5" s="153"/>
      <c r="H5" s="153">
        <v>3</v>
      </c>
      <c r="I5" s="153"/>
      <c r="J5" s="153"/>
      <c r="K5" s="153"/>
      <c r="L5" s="153"/>
    </row>
    <row r="6" spans="1:12" s="1" customFormat="1" ht="18.75" x14ac:dyDescent="0.3">
      <c r="A6" s="150" t="s">
        <v>440</v>
      </c>
      <c r="B6" s="150"/>
      <c r="C6" s="150"/>
      <c r="D6" s="150"/>
      <c r="E6" s="150"/>
      <c r="F6" s="147" t="s">
        <v>175</v>
      </c>
      <c r="G6" s="147"/>
      <c r="H6" s="146"/>
      <c r="I6" s="146"/>
      <c r="J6" s="146"/>
      <c r="K6" s="146"/>
      <c r="L6" s="146"/>
    </row>
    <row r="7" spans="1:12" s="1" customFormat="1" ht="72" customHeight="1" x14ac:dyDescent="0.3">
      <c r="A7" s="150" t="s">
        <v>439</v>
      </c>
      <c r="B7" s="150"/>
      <c r="C7" s="150"/>
      <c r="D7" s="150"/>
      <c r="E7" s="150"/>
      <c r="F7" s="147" t="s">
        <v>176</v>
      </c>
      <c r="G7" s="147"/>
      <c r="H7" s="146"/>
      <c r="I7" s="146"/>
      <c r="J7" s="146"/>
      <c r="K7" s="146"/>
      <c r="L7" s="146"/>
    </row>
    <row r="8" spans="1:12" s="1" customFormat="1" ht="43.15" customHeight="1" x14ac:dyDescent="0.3">
      <c r="A8" s="150" t="s">
        <v>438</v>
      </c>
      <c r="B8" s="150"/>
      <c r="C8" s="150"/>
      <c r="D8" s="150"/>
      <c r="E8" s="150"/>
      <c r="F8" s="147" t="s">
        <v>177</v>
      </c>
      <c r="G8" s="147"/>
      <c r="H8" s="146"/>
      <c r="I8" s="146"/>
      <c r="J8" s="146"/>
      <c r="K8" s="146"/>
      <c r="L8" s="146"/>
    </row>
    <row r="9" spans="1:12" s="1" customFormat="1" ht="43.15" customHeight="1" x14ac:dyDescent="0.3">
      <c r="A9" s="150" t="s">
        <v>181</v>
      </c>
      <c r="B9" s="150"/>
      <c r="C9" s="150"/>
      <c r="D9" s="150"/>
      <c r="E9" s="150"/>
      <c r="F9" s="147" t="s">
        <v>437</v>
      </c>
      <c r="G9" s="147"/>
      <c r="H9" s="146"/>
      <c r="I9" s="146"/>
      <c r="J9" s="146"/>
      <c r="K9" s="146"/>
      <c r="L9" s="146"/>
    </row>
    <row r="10" spans="1:12" s="1" customFormat="1" ht="43.15" customHeight="1" x14ac:dyDescent="0.3">
      <c r="A10" s="150" t="s">
        <v>180</v>
      </c>
      <c r="B10" s="150"/>
      <c r="C10" s="150"/>
      <c r="D10" s="150"/>
      <c r="E10" s="150"/>
      <c r="F10" s="147" t="s">
        <v>436</v>
      </c>
      <c r="G10" s="147"/>
      <c r="H10" s="146"/>
      <c r="I10" s="146"/>
      <c r="J10" s="146"/>
      <c r="K10" s="146"/>
      <c r="L10" s="146"/>
    </row>
    <row r="11" spans="1:12" s="1" customFormat="1" ht="43.15" customHeight="1" x14ac:dyDescent="0.3">
      <c r="A11" s="150" t="s">
        <v>179</v>
      </c>
      <c r="B11" s="150"/>
      <c r="C11" s="150"/>
      <c r="D11" s="150"/>
      <c r="E11" s="150"/>
      <c r="F11" s="147" t="s">
        <v>435</v>
      </c>
      <c r="G11" s="147"/>
      <c r="H11" s="146"/>
      <c r="I11" s="146"/>
      <c r="J11" s="146"/>
      <c r="K11" s="146"/>
      <c r="L11" s="146"/>
    </row>
    <row r="12" spans="1:12" s="1" customFormat="1" ht="18.75" x14ac:dyDescent="0.3">
      <c r="A12" s="150" t="s">
        <v>178</v>
      </c>
      <c r="B12" s="150"/>
      <c r="C12" s="150"/>
      <c r="D12" s="150"/>
      <c r="E12" s="150"/>
      <c r="F12" s="147" t="s">
        <v>434</v>
      </c>
      <c r="G12" s="147"/>
      <c r="H12" s="146"/>
      <c r="I12" s="146"/>
      <c r="J12" s="146"/>
      <c r="K12" s="146"/>
      <c r="L12" s="146"/>
    </row>
    <row r="13" spans="1:12" s="1" customFormat="1" ht="18.75" x14ac:dyDescent="0.3">
      <c r="A13" s="84"/>
      <c r="B13" s="84"/>
      <c r="C13" s="84"/>
      <c r="D13" s="84"/>
      <c r="E13" s="84"/>
      <c r="F13" s="83"/>
      <c r="G13" s="83"/>
      <c r="H13" s="82"/>
      <c r="I13" s="82"/>
      <c r="J13" s="82"/>
      <c r="K13" s="82"/>
      <c r="L13" s="82"/>
    </row>
    <row r="14" spans="1:12" s="1" customFormat="1" ht="18.75" x14ac:dyDescent="0.3">
      <c r="A14" s="84"/>
      <c r="B14" s="84"/>
      <c r="C14" s="84"/>
      <c r="D14" s="84"/>
      <c r="E14" s="84"/>
      <c r="F14" s="83"/>
      <c r="G14" s="83"/>
      <c r="H14" s="82"/>
      <c r="I14" s="82"/>
      <c r="J14" s="82"/>
      <c r="K14" s="82"/>
      <c r="L14" s="82"/>
    </row>
    <row r="15" spans="1:12" s="1" customFormat="1" ht="18.75" x14ac:dyDescent="0.3">
      <c r="A15" s="84"/>
      <c r="B15" s="84"/>
      <c r="C15" s="84"/>
      <c r="D15" s="84"/>
      <c r="E15" s="84"/>
      <c r="F15" s="83"/>
      <c r="G15" s="83"/>
      <c r="H15" s="82"/>
      <c r="I15" s="82"/>
      <c r="J15" s="82"/>
      <c r="K15" s="82"/>
      <c r="L15" s="82"/>
    </row>
    <row r="16" spans="1:12" s="1" customFormat="1" ht="18.75" x14ac:dyDescent="0.3">
      <c r="A16" s="84"/>
      <c r="B16" s="84"/>
      <c r="C16" s="84"/>
      <c r="D16" s="84"/>
      <c r="E16" s="84"/>
      <c r="F16" s="83"/>
      <c r="G16" s="83"/>
      <c r="H16" s="82"/>
      <c r="I16" s="82"/>
      <c r="J16" s="82"/>
      <c r="K16" s="82"/>
      <c r="L16" s="82"/>
    </row>
    <row r="17" spans="1:12" s="1" customFormat="1" ht="18.75" x14ac:dyDescent="0.3"/>
    <row r="18" spans="1:12" s="1" customFormat="1" ht="18.75" x14ac:dyDescent="0.3"/>
    <row r="19" spans="1:12" s="1" customFormat="1" ht="18.75" x14ac:dyDescent="0.3">
      <c r="A19" s="151" t="s">
        <v>183</v>
      </c>
      <c r="B19" s="151"/>
      <c r="C19" s="151"/>
      <c r="D19" s="144"/>
      <c r="E19" s="144"/>
      <c r="F19" s="149" t="s">
        <v>433</v>
      </c>
      <c r="G19" s="149"/>
      <c r="H19" s="149"/>
      <c r="I19" s="149"/>
    </row>
    <row r="20" spans="1:12" ht="18.75" x14ac:dyDescent="0.3">
      <c r="A20" s="1"/>
      <c r="B20" s="1"/>
      <c r="C20" s="1"/>
      <c r="D20" s="1"/>
      <c r="E20" s="1"/>
      <c r="F20" s="148" t="s">
        <v>4</v>
      </c>
      <c r="G20" s="148"/>
      <c r="H20" s="148"/>
      <c r="I20" s="148"/>
      <c r="J20" s="1"/>
      <c r="K20" s="1"/>
      <c r="L20" s="1"/>
    </row>
    <row r="21" spans="1:12" ht="18.75" x14ac:dyDescent="0.3">
      <c r="A21" s="1"/>
      <c r="B21" s="1"/>
      <c r="C21" s="1"/>
      <c r="D21" s="1" t="s">
        <v>12</v>
      </c>
      <c r="E21" s="1"/>
      <c r="F21" s="1"/>
      <c r="G21" s="1"/>
      <c r="H21" s="1"/>
      <c r="I21" s="1"/>
      <c r="J21" s="1"/>
      <c r="K21" s="1"/>
      <c r="L21" s="1"/>
    </row>
    <row r="22" spans="1:12" ht="18.75" x14ac:dyDescent="0.3">
      <c r="A22" s="151" t="s">
        <v>63</v>
      </c>
      <c r="B22" s="151"/>
      <c r="C22" s="151"/>
      <c r="D22" s="144"/>
      <c r="E22" s="144"/>
      <c r="F22" s="149" t="s">
        <v>432</v>
      </c>
      <c r="G22" s="149"/>
      <c r="H22" s="149"/>
      <c r="I22" s="149"/>
      <c r="J22" s="1"/>
      <c r="K22" s="1"/>
      <c r="L22" s="1"/>
    </row>
    <row r="23" spans="1:12" ht="18.75" x14ac:dyDescent="0.3">
      <c r="A23" s="1"/>
      <c r="B23" s="1"/>
      <c r="C23" s="1"/>
      <c r="D23" s="1"/>
      <c r="E23" s="1"/>
      <c r="F23" s="148" t="s">
        <v>4</v>
      </c>
      <c r="G23" s="148"/>
      <c r="H23" s="148"/>
      <c r="I23" s="148"/>
      <c r="J23" s="1"/>
      <c r="K23" s="1"/>
      <c r="L23" s="1"/>
    </row>
    <row r="24" spans="1:12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 x14ac:dyDescent="0.3">
      <c r="A25" s="151" t="s">
        <v>11</v>
      </c>
      <c r="B25" s="151"/>
      <c r="C25" s="151"/>
      <c r="D25" s="144"/>
      <c r="E25" s="144"/>
      <c r="F25" s="149" t="s">
        <v>432</v>
      </c>
      <c r="G25" s="149"/>
      <c r="H25" s="149"/>
      <c r="I25" s="149"/>
      <c r="J25" s="1"/>
      <c r="K25" s="1"/>
      <c r="L25" s="1"/>
    </row>
    <row r="26" spans="1:12" ht="18.75" x14ac:dyDescent="0.3">
      <c r="A26" s="1"/>
      <c r="B26" s="1"/>
      <c r="C26" s="1"/>
      <c r="D26" s="1"/>
      <c r="E26" s="1"/>
      <c r="F26" s="148" t="s">
        <v>4</v>
      </c>
      <c r="G26" s="148"/>
      <c r="H26" s="148"/>
      <c r="I26" s="148"/>
      <c r="J26" s="1"/>
      <c r="K26" s="1"/>
      <c r="L26" s="1"/>
    </row>
    <row r="27" spans="1:12" ht="18.75" x14ac:dyDescent="0.3">
      <c r="A27" s="151" t="s">
        <v>185</v>
      </c>
      <c r="B27" s="151"/>
      <c r="C27" s="1" t="s">
        <v>450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18.75" x14ac:dyDescent="0.3">
      <c r="A28" s="1" t="s">
        <v>184</v>
      </c>
      <c r="B28" s="149">
        <v>88137069604</v>
      </c>
      <c r="C28" s="149"/>
      <c r="D28" s="1"/>
      <c r="E28" s="1"/>
      <c r="F28" s="1"/>
      <c r="G28" s="1"/>
      <c r="H28" s="1"/>
      <c r="I28" s="1"/>
      <c r="J28" s="1"/>
      <c r="K28" s="1"/>
      <c r="L28" s="1"/>
    </row>
    <row r="29" spans="1:12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.75" x14ac:dyDescent="0.3">
      <c r="A30" s="1"/>
      <c r="B30" s="1"/>
      <c r="C30" s="1"/>
      <c r="D30" s="1"/>
      <c r="E30" s="1" t="s">
        <v>431</v>
      </c>
      <c r="F30" s="1"/>
      <c r="G30" s="1"/>
      <c r="H30" s="1"/>
      <c r="I30" s="1"/>
      <c r="J30" s="1"/>
      <c r="K30" s="1"/>
      <c r="L30" s="1"/>
    </row>
    <row r="31" spans="1:1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mergeCells count="43">
    <mergeCell ref="K1:L1"/>
    <mergeCell ref="A2:L2"/>
    <mergeCell ref="A4:E4"/>
    <mergeCell ref="H6:L6"/>
    <mergeCell ref="F9:G9"/>
    <mergeCell ref="H9:L9"/>
    <mergeCell ref="F4:G4"/>
    <mergeCell ref="H4:L4"/>
    <mergeCell ref="F6:G6"/>
    <mergeCell ref="F5:G5"/>
    <mergeCell ref="H5:L5"/>
    <mergeCell ref="A6:E6"/>
    <mergeCell ref="A5:E5"/>
    <mergeCell ref="A10:E10"/>
    <mergeCell ref="F10:G10"/>
    <mergeCell ref="H10:L10"/>
    <mergeCell ref="F7:G7"/>
    <mergeCell ref="F8:G8"/>
    <mergeCell ref="A7:E7"/>
    <mergeCell ref="H7:L7"/>
    <mergeCell ref="H8:L8"/>
    <mergeCell ref="A8:E8"/>
    <mergeCell ref="A9:E9"/>
    <mergeCell ref="B28:C28"/>
    <mergeCell ref="A19:C19"/>
    <mergeCell ref="A22:C22"/>
    <mergeCell ref="A25:C25"/>
    <mergeCell ref="D19:E19"/>
    <mergeCell ref="A27:B27"/>
    <mergeCell ref="D22:E22"/>
    <mergeCell ref="H11:L11"/>
    <mergeCell ref="F12:G12"/>
    <mergeCell ref="H12:L12"/>
    <mergeCell ref="D25:E25"/>
    <mergeCell ref="F26:I26"/>
    <mergeCell ref="F25:I25"/>
    <mergeCell ref="A12:E12"/>
    <mergeCell ref="F11:G11"/>
    <mergeCell ref="A11:E11"/>
    <mergeCell ref="F19:I19"/>
    <mergeCell ref="F20:I20"/>
    <mergeCell ref="F23:I23"/>
    <mergeCell ref="F22:I2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18"/>
  <sheetViews>
    <sheetView view="pageBreakPreview" zoomScaleNormal="100" zoomScaleSheetLayoutView="100" zoomScalePageLayoutView="80" workbookViewId="0">
      <selection activeCell="A25" sqref="A25:AW25"/>
    </sheetView>
  </sheetViews>
  <sheetFormatPr defaultColWidth="0.85546875" defaultRowHeight="12.75" x14ac:dyDescent="0.2"/>
  <cols>
    <col min="1" max="16384" width="0.85546875" style="20"/>
  </cols>
  <sheetData>
    <row r="1" spans="1:161" s="22" customFormat="1" ht="15.75" x14ac:dyDescent="0.25">
      <c r="A1" s="164" t="s">
        <v>444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</row>
    <row r="3" spans="1:161" s="21" customFormat="1" ht="15" x14ac:dyDescent="0.25">
      <c r="A3" s="154" t="s">
        <v>443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</row>
    <row r="4" spans="1:161" ht="6" customHeight="1" x14ac:dyDescent="0.2"/>
    <row r="5" spans="1:161" s="56" customFormat="1" ht="14.25" x14ac:dyDescent="0.2">
      <c r="A5" s="56" t="s">
        <v>188</v>
      </c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</row>
    <row r="6" spans="1:161" s="56" customFormat="1" ht="6" customHeight="1" x14ac:dyDescent="0.2"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</row>
    <row r="7" spans="1:161" s="56" customFormat="1" ht="14.25" x14ac:dyDescent="0.2">
      <c r="A7" s="166" t="s">
        <v>189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</row>
    <row r="8" spans="1:161" ht="9.75" customHeight="1" x14ac:dyDescent="0.2"/>
    <row r="9" spans="1:161" s="21" customFormat="1" ht="15" x14ac:dyDescent="0.25">
      <c r="A9" s="154" t="s">
        <v>190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</row>
    <row r="10" spans="1:161" ht="10.5" customHeight="1" x14ac:dyDescent="0.2"/>
    <row r="11" spans="1:161" s="57" customFormat="1" ht="13.5" customHeight="1" x14ac:dyDescent="0.2">
      <c r="A11" s="155" t="s">
        <v>191</v>
      </c>
      <c r="B11" s="156"/>
      <c r="C11" s="156"/>
      <c r="D11" s="156"/>
      <c r="E11" s="156"/>
      <c r="F11" s="157"/>
      <c r="G11" s="155" t="s">
        <v>192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193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7"/>
      <c r="AO11" s="168" t="s">
        <v>194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70"/>
      <c r="DI11" s="155" t="s">
        <v>195</v>
      </c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7"/>
      <c r="DY11" s="155" t="s">
        <v>196</v>
      </c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7"/>
      <c r="EO11" s="155" t="s">
        <v>197</v>
      </c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7"/>
    </row>
    <row r="12" spans="1:161" s="57" customFormat="1" ht="13.5" customHeight="1" x14ac:dyDescent="0.2">
      <c r="A12" s="158"/>
      <c r="B12" s="159"/>
      <c r="C12" s="159"/>
      <c r="D12" s="159"/>
      <c r="E12" s="159"/>
      <c r="F12" s="160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  <c r="AO12" s="155" t="s">
        <v>198</v>
      </c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68" t="s">
        <v>2</v>
      </c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70"/>
      <c r="DI12" s="158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60"/>
      <c r="DY12" s="158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60"/>
      <c r="EO12" s="158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60"/>
    </row>
    <row r="13" spans="1:161" s="57" customFormat="1" ht="39.75" customHeight="1" x14ac:dyDescent="0.2">
      <c r="A13" s="161"/>
      <c r="B13" s="162"/>
      <c r="C13" s="162"/>
      <c r="D13" s="162"/>
      <c r="E13" s="162"/>
      <c r="F13" s="163"/>
      <c r="G13" s="161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3"/>
      <c r="AO13" s="161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3"/>
      <c r="BF13" s="171" t="s">
        <v>199</v>
      </c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 t="s">
        <v>200</v>
      </c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 t="s">
        <v>201</v>
      </c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61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3"/>
      <c r="DY13" s="161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3"/>
      <c r="EO13" s="161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3"/>
    </row>
    <row r="14" spans="1:161" s="25" customFormat="1" x14ac:dyDescent="0.2">
      <c r="A14" s="172">
        <v>1</v>
      </c>
      <c r="B14" s="172"/>
      <c r="C14" s="172"/>
      <c r="D14" s="172"/>
      <c r="E14" s="172"/>
      <c r="F14" s="172"/>
      <c r="G14" s="172">
        <v>2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>
        <v>3</v>
      </c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>
        <v>4</v>
      </c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>
        <v>5</v>
      </c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>
        <v>6</v>
      </c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>
        <v>7</v>
      </c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>
        <v>8</v>
      </c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>
        <v>9</v>
      </c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>
        <v>10</v>
      </c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</row>
    <row r="15" spans="1:161" s="26" customFormat="1" ht="15" customHeight="1" x14ac:dyDescent="0.2">
      <c r="A15" s="173"/>
      <c r="B15" s="173"/>
      <c r="C15" s="173"/>
      <c r="D15" s="173"/>
      <c r="E15" s="173"/>
      <c r="F15" s="173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</row>
    <row r="16" spans="1:161" s="26" customFormat="1" ht="15" customHeight="1" x14ac:dyDescent="0.2">
      <c r="A16" s="173"/>
      <c r="B16" s="173"/>
      <c r="C16" s="173"/>
      <c r="D16" s="173"/>
      <c r="E16" s="173"/>
      <c r="F16" s="173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</row>
    <row r="17" spans="1:161" s="26" customFormat="1" ht="15" customHeight="1" x14ac:dyDescent="0.2">
      <c r="A17" s="173"/>
      <c r="B17" s="173"/>
      <c r="C17" s="173"/>
      <c r="D17" s="173"/>
      <c r="E17" s="173"/>
      <c r="F17" s="173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</row>
    <row r="18" spans="1:161" s="26" customFormat="1" ht="15" customHeight="1" x14ac:dyDescent="0.2">
      <c r="A18" s="176" t="s">
        <v>202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8"/>
      <c r="Y18" s="175" t="s">
        <v>203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 t="s">
        <v>203</v>
      </c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 t="s">
        <v>203</v>
      </c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 t="s">
        <v>203</v>
      </c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 t="s">
        <v>203</v>
      </c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 t="s">
        <v>203</v>
      </c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</row>
  </sheetData>
  <mergeCells count="67">
    <mergeCell ref="A18:X18"/>
    <mergeCell ref="Y18:AN18"/>
    <mergeCell ref="AO18:BE18"/>
    <mergeCell ref="BF18:BW18"/>
    <mergeCell ref="BX18:CP18"/>
    <mergeCell ref="CQ18:DH18"/>
    <mergeCell ref="DI18:DX18"/>
    <mergeCell ref="DI16:DX16"/>
    <mergeCell ref="DY16:EN16"/>
    <mergeCell ref="EO16:FE16"/>
    <mergeCell ref="DY18:EN18"/>
    <mergeCell ref="EO18:FE18"/>
    <mergeCell ref="DI17:DX17"/>
    <mergeCell ref="DY17:EN17"/>
    <mergeCell ref="EO17:FE17"/>
    <mergeCell ref="BX17:CP17"/>
    <mergeCell ref="CQ17:DH17"/>
    <mergeCell ref="AO17:BE17"/>
    <mergeCell ref="BF17:BW17"/>
    <mergeCell ref="BX15:CP15"/>
    <mergeCell ref="AO15:BE15"/>
    <mergeCell ref="BF15:BW15"/>
    <mergeCell ref="AO16:BE16"/>
    <mergeCell ref="BF16:BW16"/>
    <mergeCell ref="EO15:FE15"/>
    <mergeCell ref="BX16:CP16"/>
    <mergeCell ref="CQ16:DH16"/>
    <mergeCell ref="CQ15:DH15"/>
    <mergeCell ref="DI15:DX15"/>
    <mergeCell ref="DY15:EN15"/>
    <mergeCell ref="A17:F17"/>
    <mergeCell ref="G17:X17"/>
    <mergeCell ref="Y17:AN17"/>
    <mergeCell ref="A15:F15"/>
    <mergeCell ref="G15:X15"/>
    <mergeCell ref="Y15:AN15"/>
    <mergeCell ref="A16:F16"/>
    <mergeCell ref="G16:X16"/>
    <mergeCell ref="Y16:AN16"/>
    <mergeCell ref="EO14:FE14"/>
    <mergeCell ref="BF14:BW14"/>
    <mergeCell ref="BX14:CP14"/>
    <mergeCell ref="CQ14:DH14"/>
    <mergeCell ref="DI14:DX14"/>
    <mergeCell ref="DY14:EN14"/>
    <mergeCell ref="CQ13:DH13"/>
    <mergeCell ref="AO12:BE13"/>
    <mergeCell ref="A14:F14"/>
    <mergeCell ref="G14:X14"/>
    <mergeCell ref="Y14:AN14"/>
    <mergeCell ref="AO14:BE14"/>
    <mergeCell ref="A9:FE9"/>
    <mergeCell ref="A11:F13"/>
    <mergeCell ref="G11:X13"/>
    <mergeCell ref="A1:FE1"/>
    <mergeCell ref="A3:FE3"/>
    <mergeCell ref="X5:FE5"/>
    <mergeCell ref="A7:AO7"/>
    <mergeCell ref="AP7:FE7"/>
    <mergeCell ref="Y11:AN13"/>
    <mergeCell ref="AO11:DH11"/>
    <mergeCell ref="DI11:DX13"/>
    <mergeCell ref="DY11:EN13"/>
    <mergeCell ref="EO11:FE13"/>
    <mergeCell ref="BF12:DH12"/>
    <mergeCell ref="BF13:BW13"/>
    <mergeCell ref="BX13:CP13"/>
  </mergeCells>
  <pageMargins left="0.59055118110236227" right="0.51181102362204722" top="0.78740157480314965" bottom="0.39370078740157483" header="0.19685039370078741" footer="0.1968503937007874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162"/>
  <sheetViews>
    <sheetView view="pageBreakPreview" topLeftCell="A130" zoomScaleNormal="100" zoomScaleSheetLayoutView="100" workbookViewId="0">
      <selection activeCell="EC120" sqref="EC120"/>
    </sheetView>
  </sheetViews>
  <sheetFormatPr defaultColWidth="0.85546875" defaultRowHeight="12" customHeight="1" x14ac:dyDescent="0.25"/>
  <cols>
    <col min="1" max="16384" width="0.85546875" style="21"/>
  </cols>
  <sheetData>
    <row r="1" spans="1:105" ht="3" customHeight="1" x14ac:dyDescent="0.25"/>
    <row r="2" spans="1:105" s="56" customFormat="1" ht="14.25" x14ac:dyDescent="0.2">
      <c r="A2" s="154" t="s">
        <v>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</row>
    <row r="3" spans="1:105" ht="10.5" customHeight="1" x14ac:dyDescent="0.25"/>
    <row r="4" spans="1:105" s="57" customFormat="1" ht="45" customHeight="1" x14ac:dyDescent="0.2">
      <c r="A4" s="155" t="s">
        <v>191</v>
      </c>
      <c r="B4" s="156"/>
      <c r="C4" s="156"/>
      <c r="D4" s="156"/>
      <c r="E4" s="156"/>
      <c r="F4" s="157"/>
      <c r="G4" s="155" t="s">
        <v>205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7"/>
      <c r="AE4" s="155" t="s">
        <v>206</v>
      </c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7"/>
      <c r="BD4" s="155" t="s">
        <v>207</v>
      </c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7"/>
      <c r="BT4" s="155" t="s">
        <v>208</v>
      </c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7"/>
      <c r="CJ4" s="155" t="s">
        <v>209</v>
      </c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7"/>
    </row>
    <row r="5" spans="1:105" s="25" customFormat="1" ht="12.75" x14ac:dyDescent="0.2">
      <c r="A5" s="172">
        <v>1</v>
      </c>
      <c r="B5" s="172"/>
      <c r="C5" s="172"/>
      <c r="D5" s="172"/>
      <c r="E5" s="172"/>
      <c r="F5" s="172"/>
      <c r="G5" s="172">
        <v>2</v>
      </c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>
        <v>3</v>
      </c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>
        <v>4</v>
      </c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>
        <v>5</v>
      </c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>
        <v>6</v>
      </c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</row>
    <row r="6" spans="1:105" s="26" customFormat="1" ht="15" customHeight="1" x14ac:dyDescent="0.2">
      <c r="A6" s="173"/>
      <c r="B6" s="173"/>
      <c r="C6" s="173"/>
      <c r="D6" s="173"/>
      <c r="E6" s="173"/>
      <c r="F6" s="173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</row>
    <row r="7" spans="1:105" s="26" customFormat="1" ht="15" customHeight="1" x14ac:dyDescent="0.2">
      <c r="A7" s="173"/>
      <c r="B7" s="173"/>
      <c r="C7" s="173"/>
      <c r="D7" s="173"/>
      <c r="E7" s="173"/>
      <c r="F7" s="173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</row>
    <row r="8" spans="1:105" s="26" customFormat="1" ht="15" customHeight="1" x14ac:dyDescent="0.2">
      <c r="A8" s="173"/>
      <c r="B8" s="173"/>
      <c r="C8" s="173"/>
      <c r="D8" s="173"/>
      <c r="E8" s="173"/>
      <c r="F8" s="173"/>
      <c r="G8" s="177" t="s">
        <v>202</v>
      </c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8"/>
      <c r="AE8" s="175" t="s">
        <v>203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 t="s">
        <v>203</v>
      </c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 t="s">
        <v>203</v>
      </c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</row>
    <row r="10" spans="1:105" s="56" customFormat="1" ht="14.25" x14ac:dyDescent="0.2">
      <c r="A10" s="154" t="s">
        <v>210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</row>
    <row r="11" spans="1:105" ht="10.5" customHeight="1" x14ac:dyDescent="0.25"/>
    <row r="12" spans="1:105" s="57" customFormat="1" ht="55.5" customHeight="1" x14ac:dyDescent="0.2">
      <c r="A12" s="155" t="s">
        <v>191</v>
      </c>
      <c r="B12" s="156"/>
      <c r="C12" s="156"/>
      <c r="D12" s="156"/>
      <c r="E12" s="156"/>
      <c r="F12" s="157"/>
      <c r="G12" s="155" t="s">
        <v>205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7"/>
      <c r="AE12" s="155" t="s">
        <v>211</v>
      </c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7"/>
      <c r="AZ12" s="155" t="s">
        <v>212</v>
      </c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7"/>
      <c r="BR12" s="155" t="s">
        <v>213</v>
      </c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7"/>
      <c r="CJ12" s="155" t="s">
        <v>209</v>
      </c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7"/>
    </row>
    <row r="13" spans="1:105" s="25" customFormat="1" ht="12.75" x14ac:dyDescent="0.2">
      <c r="A13" s="172">
        <v>1</v>
      </c>
      <c r="B13" s="172"/>
      <c r="C13" s="172"/>
      <c r="D13" s="172"/>
      <c r="E13" s="172"/>
      <c r="F13" s="172"/>
      <c r="G13" s="172">
        <v>2</v>
      </c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>
        <v>3</v>
      </c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>
        <v>4</v>
      </c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>
        <v>5</v>
      </c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>
        <v>6</v>
      </c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</row>
    <row r="14" spans="1:105" s="26" customFormat="1" ht="15" customHeight="1" x14ac:dyDescent="0.2">
      <c r="A14" s="173"/>
      <c r="B14" s="173"/>
      <c r="C14" s="173"/>
      <c r="D14" s="173"/>
      <c r="E14" s="173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</row>
    <row r="15" spans="1:105" s="26" customFormat="1" ht="15" customHeight="1" x14ac:dyDescent="0.2">
      <c r="A15" s="173"/>
      <c r="B15" s="173"/>
      <c r="C15" s="173"/>
      <c r="D15" s="173"/>
      <c r="E15" s="173"/>
      <c r="F15" s="173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</row>
    <row r="16" spans="1:105" s="26" customFormat="1" ht="15" customHeight="1" x14ac:dyDescent="0.2">
      <c r="A16" s="173"/>
      <c r="B16" s="173"/>
      <c r="C16" s="173"/>
      <c r="D16" s="173"/>
      <c r="E16" s="173"/>
      <c r="F16" s="173"/>
      <c r="G16" s="177" t="s">
        <v>202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8"/>
      <c r="AE16" s="175" t="s">
        <v>203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 t="s">
        <v>203</v>
      </c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 t="s">
        <v>203</v>
      </c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</row>
    <row r="18" spans="1:105" s="56" customFormat="1" ht="41.25" customHeight="1" x14ac:dyDescent="0.2">
      <c r="A18" s="179" t="s">
        <v>214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</row>
    <row r="19" spans="1:105" ht="10.5" customHeight="1" x14ac:dyDescent="0.25"/>
    <row r="20" spans="1:105" ht="55.5" customHeight="1" x14ac:dyDescent="0.25">
      <c r="A20" s="155" t="s">
        <v>191</v>
      </c>
      <c r="B20" s="156"/>
      <c r="C20" s="156"/>
      <c r="D20" s="156"/>
      <c r="E20" s="156"/>
      <c r="F20" s="157"/>
      <c r="G20" s="155" t="s">
        <v>215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7"/>
      <c r="BW20" s="155" t="s">
        <v>216</v>
      </c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7"/>
      <c r="CM20" s="155" t="s">
        <v>217</v>
      </c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7"/>
    </row>
    <row r="21" spans="1:105" s="20" customFormat="1" ht="12.75" x14ac:dyDescent="0.2">
      <c r="A21" s="172">
        <v>1</v>
      </c>
      <c r="B21" s="172"/>
      <c r="C21" s="172"/>
      <c r="D21" s="172"/>
      <c r="E21" s="172"/>
      <c r="F21" s="172"/>
      <c r="G21" s="172">
        <v>2</v>
      </c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>
        <v>3</v>
      </c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>
        <v>4</v>
      </c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</row>
    <row r="22" spans="1:105" ht="15" customHeight="1" x14ac:dyDescent="0.25">
      <c r="A22" s="173" t="s">
        <v>218</v>
      </c>
      <c r="B22" s="173"/>
      <c r="C22" s="173"/>
      <c r="D22" s="173"/>
      <c r="E22" s="173"/>
      <c r="F22" s="173"/>
      <c r="G22" s="58"/>
      <c r="H22" s="181" t="s">
        <v>219</v>
      </c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2"/>
      <c r="BW22" s="175" t="s">
        <v>203</v>
      </c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</row>
    <row r="23" spans="1:105" s="20" customFormat="1" ht="12.75" x14ac:dyDescent="0.2">
      <c r="A23" s="188" t="s">
        <v>220</v>
      </c>
      <c r="B23" s="189"/>
      <c r="C23" s="189"/>
      <c r="D23" s="189"/>
      <c r="E23" s="189"/>
      <c r="F23" s="190"/>
      <c r="G23" s="27"/>
      <c r="H23" s="194" t="s">
        <v>2</v>
      </c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5"/>
      <c r="BW23" s="196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8"/>
      <c r="CM23" s="196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8"/>
    </row>
    <row r="24" spans="1:105" s="20" customFormat="1" ht="12.75" x14ac:dyDescent="0.2">
      <c r="A24" s="191"/>
      <c r="B24" s="192"/>
      <c r="C24" s="192"/>
      <c r="D24" s="192"/>
      <c r="E24" s="192"/>
      <c r="F24" s="193"/>
      <c r="G24" s="28"/>
      <c r="H24" s="202" t="s">
        <v>221</v>
      </c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3"/>
      <c r="BW24" s="199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1"/>
      <c r="CM24" s="199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1"/>
    </row>
    <row r="25" spans="1:105" s="20" customFormat="1" ht="13.5" customHeight="1" x14ac:dyDescent="0.2">
      <c r="A25" s="173" t="s">
        <v>222</v>
      </c>
      <c r="B25" s="173"/>
      <c r="C25" s="173"/>
      <c r="D25" s="173"/>
      <c r="E25" s="173"/>
      <c r="F25" s="173"/>
      <c r="G25" s="58"/>
      <c r="H25" s="186" t="s">
        <v>223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7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</row>
    <row r="26" spans="1:105" s="20" customFormat="1" ht="26.25" customHeight="1" x14ac:dyDescent="0.2">
      <c r="A26" s="173" t="s">
        <v>224</v>
      </c>
      <c r="B26" s="173"/>
      <c r="C26" s="173"/>
      <c r="D26" s="173"/>
      <c r="E26" s="173"/>
      <c r="F26" s="173"/>
      <c r="G26" s="58"/>
      <c r="H26" s="186" t="s">
        <v>225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7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</row>
    <row r="27" spans="1:105" s="20" customFormat="1" ht="26.25" customHeight="1" x14ac:dyDescent="0.2">
      <c r="A27" s="173" t="s">
        <v>226</v>
      </c>
      <c r="B27" s="173"/>
      <c r="C27" s="173"/>
      <c r="D27" s="173"/>
      <c r="E27" s="173"/>
      <c r="F27" s="173"/>
      <c r="G27" s="58"/>
      <c r="H27" s="181" t="s">
        <v>227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2"/>
      <c r="BW27" s="175" t="s">
        <v>203</v>
      </c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</row>
    <row r="28" spans="1:105" s="20" customFormat="1" ht="12.75" x14ac:dyDescent="0.2">
      <c r="A28" s="188" t="s">
        <v>228</v>
      </c>
      <c r="B28" s="189"/>
      <c r="C28" s="189"/>
      <c r="D28" s="189"/>
      <c r="E28" s="189"/>
      <c r="F28" s="190"/>
      <c r="G28" s="27"/>
      <c r="H28" s="194" t="s">
        <v>2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5"/>
      <c r="BW28" s="196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8"/>
      <c r="CM28" s="196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8"/>
    </row>
    <row r="29" spans="1:105" s="20" customFormat="1" ht="25.5" customHeight="1" x14ac:dyDescent="0.2">
      <c r="A29" s="191"/>
      <c r="B29" s="192"/>
      <c r="C29" s="192"/>
      <c r="D29" s="192"/>
      <c r="E29" s="192"/>
      <c r="F29" s="193"/>
      <c r="G29" s="28"/>
      <c r="H29" s="202" t="s">
        <v>229</v>
      </c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3"/>
      <c r="BW29" s="199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1"/>
      <c r="CM29" s="199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1"/>
    </row>
    <row r="30" spans="1:105" s="20" customFormat="1" ht="26.25" customHeight="1" x14ac:dyDescent="0.2">
      <c r="A30" s="173" t="s">
        <v>230</v>
      </c>
      <c r="B30" s="173"/>
      <c r="C30" s="173"/>
      <c r="D30" s="173"/>
      <c r="E30" s="173"/>
      <c r="F30" s="173"/>
      <c r="G30" s="58"/>
      <c r="H30" s="186" t="s">
        <v>231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7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</row>
    <row r="31" spans="1:105" s="20" customFormat="1" ht="27" customHeight="1" x14ac:dyDescent="0.2">
      <c r="A31" s="173" t="s">
        <v>232</v>
      </c>
      <c r="B31" s="173"/>
      <c r="C31" s="173"/>
      <c r="D31" s="173"/>
      <c r="E31" s="173"/>
      <c r="F31" s="173"/>
      <c r="G31" s="58"/>
      <c r="H31" s="186" t="s">
        <v>233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7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</row>
    <row r="32" spans="1:105" s="20" customFormat="1" ht="27" customHeight="1" x14ac:dyDescent="0.2">
      <c r="A32" s="173" t="s">
        <v>234</v>
      </c>
      <c r="B32" s="173"/>
      <c r="C32" s="173"/>
      <c r="D32" s="173"/>
      <c r="E32" s="173"/>
      <c r="F32" s="173"/>
      <c r="G32" s="58"/>
      <c r="H32" s="186" t="s">
        <v>235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7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</row>
    <row r="33" spans="1:105" s="20" customFormat="1" ht="27" customHeight="1" x14ac:dyDescent="0.2">
      <c r="A33" s="173" t="s">
        <v>236</v>
      </c>
      <c r="B33" s="173"/>
      <c r="C33" s="173"/>
      <c r="D33" s="173"/>
      <c r="E33" s="173"/>
      <c r="F33" s="173"/>
      <c r="G33" s="58"/>
      <c r="H33" s="186" t="s">
        <v>235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7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</row>
    <row r="34" spans="1:105" s="20" customFormat="1" ht="26.25" customHeight="1" x14ac:dyDescent="0.2">
      <c r="A34" s="173" t="s">
        <v>237</v>
      </c>
      <c r="B34" s="173"/>
      <c r="C34" s="173"/>
      <c r="D34" s="173"/>
      <c r="E34" s="173"/>
      <c r="F34" s="173"/>
      <c r="G34" s="58"/>
      <c r="H34" s="181" t="s">
        <v>238</v>
      </c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2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</row>
    <row r="35" spans="1:105" s="20" customFormat="1" ht="13.5" customHeight="1" x14ac:dyDescent="0.2">
      <c r="A35" s="173"/>
      <c r="B35" s="173"/>
      <c r="C35" s="173"/>
      <c r="D35" s="173"/>
      <c r="E35" s="173"/>
      <c r="F35" s="173"/>
      <c r="G35" s="176" t="s">
        <v>202</v>
      </c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8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</row>
    <row r="36" spans="1:105" ht="3" customHeight="1" x14ac:dyDescent="0.25"/>
    <row r="37" spans="1:105" s="19" customFormat="1" ht="48" customHeight="1" x14ac:dyDescent="0.2">
      <c r="A37" s="204" t="s">
        <v>239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</row>
    <row r="39" spans="1:105" s="56" customFormat="1" ht="14.25" x14ac:dyDescent="0.2">
      <c r="A39" s="154" t="s">
        <v>240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</row>
    <row r="40" spans="1:105" ht="6" customHeight="1" x14ac:dyDescent="0.25"/>
    <row r="41" spans="1:105" s="56" customFormat="1" ht="14.25" x14ac:dyDescent="0.2">
      <c r="A41" s="56" t="s">
        <v>188</v>
      </c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</row>
    <row r="42" spans="1:105" s="56" customFormat="1" ht="6" customHeight="1" x14ac:dyDescent="0.2"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</row>
    <row r="43" spans="1:105" s="56" customFormat="1" ht="14.25" x14ac:dyDescent="0.2">
      <c r="A43" s="166" t="s">
        <v>189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</row>
    <row r="44" spans="1:105" ht="10.5" customHeight="1" x14ac:dyDescent="0.25"/>
    <row r="45" spans="1:105" s="57" customFormat="1" ht="45" customHeight="1" x14ac:dyDescent="0.2">
      <c r="A45" s="155" t="s">
        <v>191</v>
      </c>
      <c r="B45" s="156"/>
      <c r="C45" s="156"/>
      <c r="D45" s="156"/>
      <c r="E45" s="156"/>
      <c r="F45" s="156"/>
      <c r="G45" s="157"/>
      <c r="H45" s="155" t="s">
        <v>54</v>
      </c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7"/>
      <c r="BD45" s="155" t="s">
        <v>241</v>
      </c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7"/>
      <c r="BT45" s="155" t="s">
        <v>242</v>
      </c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7"/>
      <c r="CJ45" s="155" t="s">
        <v>243</v>
      </c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7"/>
    </row>
    <row r="46" spans="1:105" s="25" customFormat="1" ht="12.75" x14ac:dyDescent="0.2">
      <c r="A46" s="172">
        <v>1</v>
      </c>
      <c r="B46" s="172"/>
      <c r="C46" s="172"/>
      <c r="D46" s="172"/>
      <c r="E46" s="172"/>
      <c r="F46" s="172"/>
      <c r="G46" s="172"/>
      <c r="H46" s="172">
        <v>2</v>
      </c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>
        <v>3</v>
      </c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>
        <v>4</v>
      </c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>
        <v>5</v>
      </c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</row>
    <row r="47" spans="1:105" s="26" customFormat="1" ht="15" customHeight="1" x14ac:dyDescent="0.2">
      <c r="A47" s="173"/>
      <c r="B47" s="173"/>
      <c r="C47" s="173"/>
      <c r="D47" s="173"/>
      <c r="E47" s="173"/>
      <c r="F47" s="173"/>
      <c r="G47" s="173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</row>
    <row r="48" spans="1:105" s="26" customFormat="1" ht="15" customHeight="1" x14ac:dyDescent="0.2">
      <c r="A48" s="173"/>
      <c r="B48" s="173"/>
      <c r="C48" s="173"/>
      <c r="D48" s="173"/>
      <c r="E48" s="173"/>
      <c r="F48" s="173"/>
      <c r="G48" s="173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</row>
    <row r="49" spans="1:105" s="26" customFormat="1" ht="15" customHeight="1" x14ac:dyDescent="0.2">
      <c r="A49" s="173"/>
      <c r="B49" s="173"/>
      <c r="C49" s="173"/>
      <c r="D49" s="173"/>
      <c r="E49" s="173"/>
      <c r="F49" s="173"/>
      <c r="G49" s="173"/>
      <c r="H49" s="177" t="s">
        <v>202</v>
      </c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8"/>
      <c r="BD49" s="175" t="s">
        <v>203</v>
      </c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 t="s">
        <v>203</v>
      </c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</row>
    <row r="50" spans="1:105" s="20" customFormat="1" ht="12" customHeight="1" x14ac:dyDescent="0.2"/>
    <row r="51" spans="1:105" s="56" customFormat="1" ht="14.25" x14ac:dyDescent="0.2">
      <c r="A51" s="154" t="s">
        <v>244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</row>
    <row r="52" spans="1:105" ht="6" customHeight="1" x14ac:dyDescent="0.25"/>
    <row r="53" spans="1:105" s="56" customFormat="1" ht="14.25" x14ac:dyDescent="0.2">
      <c r="A53" s="56" t="s">
        <v>188</v>
      </c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</row>
    <row r="54" spans="1:105" s="56" customFormat="1" ht="6" customHeight="1" x14ac:dyDescent="0.2"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</row>
    <row r="55" spans="1:105" s="56" customFormat="1" ht="14.25" x14ac:dyDescent="0.2">
      <c r="A55" s="166" t="s">
        <v>189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</row>
    <row r="56" spans="1:105" ht="10.5" customHeight="1" x14ac:dyDescent="0.25"/>
    <row r="57" spans="1:105" s="57" customFormat="1" ht="55.5" customHeight="1" x14ac:dyDescent="0.2">
      <c r="A57" s="155" t="s">
        <v>191</v>
      </c>
      <c r="B57" s="156"/>
      <c r="C57" s="156"/>
      <c r="D57" s="156"/>
      <c r="E57" s="156"/>
      <c r="F57" s="156"/>
      <c r="G57" s="157"/>
      <c r="H57" s="155" t="s">
        <v>245</v>
      </c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7"/>
      <c r="BD57" s="155" t="s">
        <v>246</v>
      </c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7"/>
      <c r="BT57" s="155" t="s">
        <v>247</v>
      </c>
      <c r="BU57" s="156"/>
      <c r="BV57" s="156"/>
      <c r="BW57" s="156"/>
      <c r="BX57" s="156"/>
      <c r="BY57" s="156"/>
      <c r="BZ57" s="156"/>
      <c r="CA57" s="156"/>
      <c r="CB57" s="156"/>
      <c r="CC57" s="156"/>
      <c r="CD57" s="157"/>
      <c r="CE57" s="155" t="s">
        <v>248</v>
      </c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7"/>
    </row>
    <row r="58" spans="1:105" s="25" customFormat="1" ht="12.75" x14ac:dyDescent="0.2">
      <c r="A58" s="172">
        <v>1</v>
      </c>
      <c r="B58" s="172"/>
      <c r="C58" s="172"/>
      <c r="D58" s="172"/>
      <c r="E58" s="172"/>
      <c r="F58" s="172"/>
      <c r="G58" s="172"/>
      <c r="H58" s="172">
        <v>2</v>
      </c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>
        <v>3</v>
      </c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>
        <v>4</v>
      </c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>
        <v>5</v>
      </c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</row>
    <row r="59" spans="1:105" s="26" customFormat="1" ht="15" customHeight="1" x14ac:dyDescent="0.2">
      <c r="A59" s="173"/>
      <c r="B59" s="173"/>
      <c r="C59" s="173"/>
      <c r="D59" s="173"/>
      <c r="E59" s="173"/>
      <c r="F59" s="173"/>
      <c r="G59" s="173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</row>
    <row r="60" spans="1:105" s="26" customFormat="1" ht="15" customHeight="1" x14ac:dyDescent="0.2">
      <c r="A60" s="173"/>
      <c r="B60" s="173"/>
      <c r="C60" s="173"/>
      <c r="D60" s="173"/>
      <c r="E60" s="173"/>
      <c r="F60" s="173"/>
      <c r="G60" s="173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</row>
    <row r="61" spans="1:105" s="26" customFormat="1" ht="15" customHeight="1" x14ac:dyDescent="0.2">
      <c r="A61" s="173"/>
      <c r="B61" s="173"/>
      <c r="C61" s="173"/>
      <c r="D61" s="173"/>
      <c r="E61" s="173"/>
      <c r="F61" s="173"/>
      <c r="G61" s="173"/>
      <c r="H61" s="177" t="s">
        <v>202</v>
      </c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8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 t="s">
        <v>203</v>
      </c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</row>
    <row r="63" spans="1:105" s="56" customFormat="1" ht="14.25" x14ac:dyDescent="0.2">
      <c r="A63" s="154" t="s">
        <v>249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</row>
    <row r="64" spans="1:105" ht="6" customHeight="1" x14ac:dyDescent="0.25"/>
    <row r="65" spans="1:105" s="56" customFormat="1" ht="14.25" x14ac:dyDescent="0.2">
      <c r="A65" s="56" t="s">
        <v>188</v>
      </c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</row>
    <row r="66" spans="1:105" s="56" customFormat="1" ht="6" customHeight="1" x14ac:dyDescent="0.2"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</row>
    <row r="67" spans="1:105" s="56" customFormat="1" ht="14.25" x14ac:dyDescent="0.2">
      <c r="A67" s="166" t="s">
        <v>189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</row>
    <row r="68" spans="1:105" ht="10.5" customHeight="1" x14ac:dyDescent="0.25"/>
    <row r="69" spans="1:105" s="57" customFormat="1" ht="45" customHeight="1" x14ac:dyDescent="0.2">
      <c r="A69" s="155" t="s">
        <v>191</v>
      </c>
      <c r="B69" s="156"/>
      <c r="C69" s="156"/>
      <c r="D69" s="156"/>
      <c r="E69" s="156"/>
      <c r="F69" s="156"/>
      <c r="G69" s="157"/>
      <c r="H69" s="155" t="s">
        <v>54</v>
      </c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7"/>
      <c r="BD69" s="155" t="s">
        <v>241</v>
      </c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7"/>
      <c r="BT69" s="155" t="s">
        <v>242</v>
      </c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7"/>
      <c r="CJ69" s="155" t="s">
        <v>243</v>
      </c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7"/>
    </row>
    <row r="70" spans="1:105" s="25" customFormat="1" ht="12.75" x14ac:dyDescent="0.2">
      <c r="A70" s="172">
        <v>1</v>
      </c>
      <c r="B70" s="172"/>
      <c r="C70" s="172"/>
      <c r="D70" s="172"/>
      <c r="E70" s="172"/>
      <c r="F70" s="172"/>
      <c r="G70" s="172"/>
      <c r="H70" s="172">
        <v>2</v>
      </c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>
        <v>3</v>
      </c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>
        <v>4</v>
      </c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>
        <v>5</v>
      </c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</row>
    <row r="71" spans="1:105" s="26" customFormat="1" ht="15" customHeight="1" x14ac:dyDescent="0.2">
      <c r="A71" s="173"/>
      <c r="B71" s="173"/>
      <c r="C71" s="173"/>
      <c r="D71" s="173"/>
      <c r="E71" s="173"/>
      <c r="F71" s="173"/>
      <c r="G71" s="173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</row>
    <row r="72" spans="1:105" s="26" customFormat="1" ht="15" customHeight="1" x14ac:dyDescent="0.2">
      <c r="A72" s="173"/>
      <c r="B72" s="173"/>
      <c r="C72" s="173"/>
      <c r="D72" s="173"/>
      <c r="E72" s="173"/>
      <c r="F72" s="173"/>
      <c r="G72" s="173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</row>
    <row r="73" spans="1:105" s="26" customFormat="1" ht="15" customHeight="1" x14ac:dyDescent="0.2">
      <c r="A73" s="173"/>
      <c r="B73" s="173"/>
      <c r="C73" s="173"/>
      <c r="D73" s="173"/>
      <c r="E73" s="173"/>
      <c r="F73" s="173"/>
      <c r="G73" s="173"/>
      <c r="H73" s="177" t="s">
        <v>202</v>
      </c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8"/>
      <c r="BD73" s="175" t="s">
        <v>203</v>
      </c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 t="s">
        <v>203</v>
      </c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</row>
    <row r="75" spans="1:105" s="56" customFormat="1" ht="27" customHeight="1" x14ac:dyDescent="0.2">
      <c r="A75" s="179" t="s">
        <v>250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</row>
    <row r="76" spans="1:105" ht="6" customHeight="1" x14ac:dyDescent="0.25"/>
    <row r="77" spans="1:105" s="56" customFormat="1" ht="14.25" x14ac:dyDescent="0.2">
      <c r="A77" s="56" t="s">
        <v>188</v>
      </c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5"/>
      <c r="CI77" s="165"/>
      <c r="CJ77" s="165"/>
      <c r="CK77" s="165"/>
      <c r="CL77" s="165"/>
      <c r="CM77" s="165"/>
      <c r="CN77" s="165"/>
      <c r="CO77" s="165"/>
      <c r="CP77" s="165"/>
      <c r="CQ77" s="165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</row>
    <row r="78" spans="1:105" s="56" customFormat="1" ht="6" customHeight="1" x14ac:dyDescent="0.2"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</row>
    <row r="79" spans="1:105" s="56" customFormat="1" ht="14.25" x14ac:dyDescent="0.2">
      <c r="A79" s="166" t="s">
        <v>189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</row>
    <row r="80" spans="1:105" ht="10.5" customHeight="1" x14ac:dyDescent="0.25"/>
    <row r="81" spans="1:105" s="57" customFormat="1" ht="45" customHeight="1" x14ac:dyDescent="0.2">
      <c r="A81" s="155" t="s">
        <v>191</v>
      </c>
      <c r="B81" s="156"/>
      <c r="C81" s="156"/>
      <c r="D81" s="156"/>
      <c r="E81" s="156"/>
      <c r="F81" s="156"/>
      <c r="G81" s="157"/>
      <c r="H81" s="155" t="s">
        <v>54</v>
      </c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7"/>
      <c r="BD81" s="155" t="s">
        <v>241</v>
      </c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7"/>
      <c r="BT81" s="155" t="s">
        <v>242</v>
      </c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7"/>
      <c r="CJ81" s="155" t="s">
        <v>243</v>
      </c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7"/>
    </row>
    <row r="82" spans="1:105" s="25" customFormat="1" ht="12.75" x14ac:dyDescent="0.2">
      <c r="A82" s="172">
        <v>1</v>
      </c>
      <c r="B82" s="172"/>
      <c r="C82" s="172"/>
      <c r="D82" s="172"/>
      <c r="E82" s="172"/>
      <c r="F82" s="172"/>
      <c r="G82" s="172"/>
      <c r="H82" s="172">
        <v>2</v>
      </c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>
        <v>3</v>
      </c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>
        <v>4</v>
      </c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>
        <v>5</v>
      </c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</row>
    <row r="83" spans="1:105" s="26" customFormat="1" ht="15" customHeight="1" x14ac:dyDescent="0.2">
      <c r="A83" s="173"/>
      <c r="B83" s="173"/>
      <c r="C83" s="173"/>
      <c r="D83" s="173"/>
      <c r="E83" s="173"/>
      <c r="F83" s="173"/>
      <c r="G83" s="173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</row>
    <row r="84" spans="1:105" s="26" customFormat="1" ht="15" customHeight="1" x14ac:dyDescent="0.2">
      <c r="A84" s="173"/>
      <c r="B84" s="173"/>
      <c r="C84" s="173"/>
      <c r="D84" s="173"/>
      <c r="E84" s="173"/>
      <c r="F84" s="173"/>
      <c r="G84" s="173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</row>
    <row r="85" spans="1:105" s="26" customFormat="1" ht="15" customHeight="1" x14ac:dyDescent="0.2">
      <c r="A85" s="173"/>
      <c r="B85" s="173"/>
      <c r="C85" s="173"/>
      <c r="D85" s="173"/>
      <c r="E85" s="173"/>
      <c r="F85" s="173"/>
      <c r="G85" s="173"/>
      <c r="H85" s="177" t="s">
        <v>202</v>
      </c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8"/>
      <c r="BD85" s="175" t="s">
        <v>203</v>
      </c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 t="s">
        <v>203</v>
      </c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</row>
    <row r="87" spans="1:105" s="56" customFormat="1" ht="14.25" x14ac:dyDescent="0.2">
      <c r="A87" s="154" t="s">
        <v>251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</row>
    <row r="88" spans="1:105" ht="6" customHeight="1" x14ac:dyDescent="0.25"/>
    <row r="89" spans="1:105" s="56" customFormat="1" ht="14.25" x14ac:dyDescent="0.2">
      <c r="A89" s="56" t="s">
        <v>188</v>
      </c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</row>
    <row r="90" spans="1:105" s="56" customFormat="1" ht="6" customHeight="1" x14ac:dyDescent="0.2"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</row>
    <row r="91" spans="1:105" s="56" customFormat="1" ht="14.25" x14ac:dyDescent="0.2">
      <c r="A91" s="166" t="s">
        <v>189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</row>
    <row r="92" spans="1:105" ht="10.5" customHeight="1" x14ac:dyDescent="0.25"/>
    <row r="93" spans="1:105" s="56" customFormat="1" ht="14.25" x14ac:dyDescent="0.2">
      <c r="A93" s="154" t="s">
        <v>252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</row>
    <row r="94" spans="1:105" ht="10.5" customHeight="1" x14ac:dyDescent="0.25"/>
    <row r="95" spans="1:105" s="57" customFormat="1" ht="45" customHeight="1" x14ac:dyDescent="0.2">
      <c r="A95" s="168" t="s">
        <v>191</v>
      </c>
      <c r="B95" s="169"/>
      <c r="C95" s="169"/>
      <c r="D95" s="169"/>
      <c r="E95" s="169"/>
      <c r="F95" s="169"/>
      <c r="G95" s="170"/>
      <c r="H95" s="168" t="s">
        <v>245</v>
      </c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70"/>
      <c r="AP95" s="168" t="s">
        <v>253</v>
      </c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70"/>
      <c r="BF95" s="168" t="s">
        <v>254</v>
      </c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70"/>
      <c r="BV95" s="168" t="s">
        <v>255</v>
      </c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70"/>
      <c r="CL95" s="168" t="s">
        <v>209</v>
      </c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70"/>
    </row>
    <row r="96" spans="1:105" s="25" customFormat="1" ht="12.75" x14ac:dyDescent="0.2">
      <c r="A96" s="172">
        <v>1</v>
      </c>
      <c r="B96" s="172"/>
      <c r="C96" s="172"/>
      <c r="D96" s="172"/>
      <c r="E96" s="172"/>
      <c r="F96" s="172"/>
      <c r="G96" s="172"/>
      <c r="H96" s="172">
        <v>2</v>
      </c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>
        <v>3</v>
      </c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>
        <v>4</v>
      </c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>
        <v>5</v>
      </c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>
        <v>6</v>
      </c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</row>
    <row r="97" spans="1:105" s="26" customFormat="1" ht="15" customHeight="1" x14ac:dyDescent="0.2">
      <c r="A97" s="173" t="s">
        <v>218</v>
      </c>
      <c r="B97" s="173"/>
      <c r="C97" s="173"/>
      <c r="D97" s="173"/>
      <c r="E97" s="173"/>
      <c r="F97" s="173"/>
      <c r="G97" s="173"/>
      <c r="H97" s="174" t="s">
        <v>454</v>
      </c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5">
        <v>10</v>
      </c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>
        <v>12</v>
      </c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>
        <v>350</v>
      </c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>
        <v>42000</v>
      </c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</row>
    <row r="98" spans="1:105" s="26" customFormat="1" ht="15" customHeight="1" x14ac:dyDescent="0.2">
      <c r="A98" s="173"/>
      <c r="B98" s="173"/>
      <c r="C98" s="173"/>
      <c r="D98" s="173"/>
      <c r="E98" s="173"/>
      <c r="F98" s="173"/>
      <c r="G98" s="173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</row>
    <row r="99" spans="1:105" s="26" customFormat="1" ht="15" customHeight="1" x14ac:dyDescent="0.2">
      <c r="A99" s="173"/>
      <c r="B99" s="173"/>
      <c r="C99" s="173"/>
      <c r="D99" s="173"/>
      <c r="E99" s="173"/>
      <c r="F99" s="173"/>
      <c r="G99" s="173"/>
      <c r="H99" s="206" t="s">
        <v>256</v>
      </c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8"/>
      <c r="AP99" s="175" t="s">
        <v>203</v>
      </c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 t="s">
        <v>203</v>
      </c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 t="s">
        <v>203</v>
      </c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</row>
    <row r="100" spans="1:105" ht="10.5" customHeight="1" x14ac:dyDescent="0.25"/>
    <row r="101" spans="1:105" s="56" customFormat="1" ht="14.25" x14ac:dyDescent="0.2">
      <c r="A101" s="154" t="s">
        <v>257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</row>
    <row r="102" spans="1:105" ht="10.5" customHeight="1" x14ac:dyDescent="0.25"/>
    <row r="103" spans="1:105" s="57" customFormat="1" ht="45" customHeight="1" x14ac:dyDescent="0.2">
      <c r="A103" s="155" t="s">
        <v>191</v>
      </c>
      <c r="B103" s="156"/>
      <c r="C103" s="156"/>
      <c r="D103" s="156"/>
      <c r="E103" s="156"/>
      <c r="F103" s="156"/>
      <c r="G103" s="157"/>
      <c r="H103" s="155" t="s">
        <v>245</v>
      </c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7"/>
      <c r="BD103" s="155" t="s">
        <v>258</v>
      </c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7"/>
      <c r="BT103" s="155" t="s">
        <v>259</v>
      </c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7"/>
      <c r="CJ103" s="155" t="s">
        <v>260</v>
      </c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7"/>
    </row>
    <row r="104" spans="1:105" s="25" customFormat="1" ht="12.75" x14ac:dyDescent="0.2">
      <c r="A104" s="172">
        <v>1</v>
      </c>
      <c r="B104" s="172"/>
      <c r="C104" s="172"/>
      <c r="D104" s="172"/>
      <c r="E104" s="172"/>
      <c r="F104" s="172"/>
      <c r="G104" s="172"/>
      <c r="H104" s="172">
        <v>2</v>
      </c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>
        <v>3</v>
      </c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>
        <v>4</v>
      </c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>
        <v>5</v>
      </c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</row>
    <row r="105" spans="1:105" s="26" customFormat="1" ht="15" customHeight="1" x14ac:dyDescent="0.2">
      <c r="A105" s="173"/>
      <c r="B105" s="173"/>
      <c r="C105" s="173"/>
      <c r="D105" s="173"/>
      <c r="E105" s="173"/>
      <c r="F105" s="173"/>
      <c r="G105" s="173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</row>
    <row r="106" spans="1:105" s="26" customFormat="1" ht="15" customHeight="1" x14ac:dyDescent="0.2">
      <c r="A106" s="173"/>
      <c r="B106" s="173"/>
      <c r="C106" s="173"/>
      <c r="D106" s="173"/>
      <c r="E106" s="173"/>
      <c r="F106" s="173"/>
      <c r="G106" s="173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</row>
    <row r="107" spans="1:105" s="26" customFormat="1" ht="15" customHeight="1" x14ac:dyDescent="0.2">
      <c r="A107" s="173"/>
      <c r="B107" s="173"/>
      <c r="C107" s="173"/>
      <c r="D107" s="173"/>
      <c r="E107" s="173"/>
      <c r="F107" s="173"/>
      <c r="G107" s="173"/>
      <c r="H107" s="177" t="s">
        <v>202</v>
      </c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8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</row>
    <row r="108" spans="1:105" ht="10.5" customHeight="1" x14ac:dyDescent="0.25"/>
    <row r="109" spans="1:105" s="56" customFormat="1" ht="14.25" x14ac:dyDescent="0.2">
      <c r="A109" s="154" t="s">
        <v>261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</row>
    <row r="110" spans="1:105" ht="10.5" customHeight="1" x14ac:dyDescent="0.25"/>
    <row r="111" spans="1:105" s="57" customFormat="1" ht="45" customHeight="1" x14ac:dyDescent="0.2">
      <c r="A111" s="168" t="s">
        <v>191</v>
      </c>
      <c r="B111" s="169"/>
      <c r="C111" s="169"/>
      <c r="D111" s="169"/>
      <c r="E111" s="169"/>
      <c r="F111" s="169"/>
      <c r="G111" s="170"/>
      <c r="H111" s="168" t="s">
        <v>54</v>
      </c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70"/>
      <c r="AP111" s="168" t="s">
        <v>262</v>
      </c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70"/>
      <c r="BF111" s="168" t="s">
        <v>263</v>
      </c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70"/>
      <c r="BV111" s="168" t="s">
        <v>264</v>
      </c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70"/>
      <c r="CL111" s="168" t="s">
        <v>265</v>
      </c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70"/>
    </row>
    <row r="112" spans="1:105" s="25" customFormat="1" ht="12.75" x14ac:dyDescent="0.2">
      <c r="A112" s="172">
        <v>1</v>
      </c>
      <c r="B112" s="172"/>
      <c r="C112" s="172"/>
      <c r="D112" s="172"/>
      <c r="E112" s="172"/>
      <c r="F112" s="172"/>
      <c r="G112" s="172"/>
      <c r="H112" s="172">
        <v>2</v>
      </c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>
        <v>4</v>
      </c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>
        <v>5</v>
      </c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>
        <v>6</v>
      </c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>
        <v>6</v>
      </c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</row>
    <row r="113" spans="1:105" s="26" customFormat="1" ht="15" customHeight="1" x14ac:dyDescent="0.2">
      <c r="A113" s="173" t="s">
        <v>218</v>
      </c>
      <c r="B113" s="173"/>
      <c r="C113" s="173"/>
      <c r="D113" s="173"/>
      <c r="E113" s="173"/>
      <c r="F113" s="173"/>
      <c r="G113" s="173"/>
      <c r="H113" s="174" t="s">
        <v>455</v>
      </c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5">
        <v>400000</v>
      </c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>
        <v>4770500</v>
      </c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</row>
    <row r="114" spans="1:105" s="26" customFormat="1" ht="15" customHeight="1" x14ac:dyDescent="0.2">
      <c r="A114" s="173" t="s">
        <v>226</v>
      </c>
      <c r="B114" s="173"/>
      <c r="C114" s="173"/>
      <c r="D114" s="173"/>
      <c r="E114" s="173"/>
      <c r="F114" s="173"/>
      <c r="G114" s="173"/>
      <c r="H114" s="174" t="s">
        <v>456</v>
      </c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5">
        <v>4100</v>
      </c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>
        <v>4100000</v>
      </c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</row>
    <row r="115" spans="1:105" s="26" customFormat="1" ht="15" customHeight="1" x14ac:dyDescent="0.2">
      <c r="A115" s="173" t="s">
        <v>237</v>
      </c>
      <c r="B115" s="173"/>
      <c r="C115" s="173"/>
      <c r="D115" s="173"/>
      <c r="E115" s="173"/>
      <c r="F115" s="173"/>
      <c r="G115" s="173"/>
      <c r="H115" s="174" t="s">
        <v>457</v>
      </c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5">
        <v>4300</v>
      </c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>
        <v>950000</v>
      </c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</row>
    <row r="116" spans="1:105" s="26" customFormat="1" ht="15" customHeight="1" x14ac:dyDescent="0.2">
      <c r="A116" s="173" t="s">
        <v>458</v>
      </c>
      <c r="B116" s="173"/>
      <c r="C116" s="173"/>
      <c r="D116" s="173"/>
      <c r="E116" s="173"/>
      <c r="F116" s="173"/>
      <c r="G116" s="173"/>
      <c r="H116" s="174" t="s">
        <v>459</v>
      </c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>
        <v>119500</v>
      </c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</row>
    <row r="117" spans="1:105" s="26" customFormat="1" ht="15" customHeight="1" x14ac:dyDescent="0.2">
      <c r="A117" s="173"/>
      <c r="B117" s="173"/>
      <c r="C117" s="173"/>
      <c r="D117" s="173"/>
      <c r="E117" s="173"/>
      <c r="F117" s="173"/>
      <c r="G117" s="173"/>
      <c r="H117" s="176" t="s">
        <v>202</v>
      </c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8"/>
      <c r="AP117" s="175" t="s">
        <v>203</v>
      </c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 t="s">
        <v>203</v>
      </c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 t="s">
        <v>203</v>
      </c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>
        <v>9940000</v>
      </c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</row>
    <row r="119" spans="1:105" s="56" customFormat="1" ht="14.25" x14ac:dyDescent="0.2">
      <c r="A119" s="154" t="s">
        <v>266</v>
      </c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</row>
    <row r="120" spans="1:105" ht="10.5" customHeight="1" x14ac:dyDescent="0.25"/>
    <row r="121" spans="1:105" s="57" customFormat="1" ht="45" customHeight="1" x14ac:dyDescent="0.2">
      <c r="A121" s="155" t="s">
        <v>191</v>
      </c>
      <c r="B121" s="156"/>
      <c r="C121" s="156"/>
      <c r="D121" s="156"/>
      <c r="E121" s="156"/>
      <c r="F121" s="156"/>
      <c r="G121" s="157"/>
      <c r="H121" s="155" t="s">
        <v>54</v>
      </c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7"/>
      <c r="BD121" s="155" t="s">
        <v>267</v>
      </c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7"/>
      <c r="BT121" s="155" t="s">
        <v>268</v>
      </c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7"/>
      <c r="CJ121" s="155" t="s">
        <v>269</v>
      </c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7"/>
    </row>
    <row r="122" spans="1:105" s="25" customFormat="1" ht="12.75" x14ac:dyDescent="0.2">
      <c r="A122" s="172">
        <v>1</v>
      </c>
      <c r="B122" s="172"/>
      <c r="C122" s="172"/>
      <c r="D122" s="172"/>
      <c r="E122" s="172"/>
      <c r="F122" s="172"/>
      <c r="G122" s="172"/>
      <c r="H122" s="172">
        <v>2</v>
      </c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>
        <v>4</v>
      </c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>
        <v>5</v>
      </c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>
        <v>6</v>
      </c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</row>
    <row r="123" spans="1:105" s="26" customFormat="1" ht="15" customHeight="1" x14ac:dyDescent="0.2">
      <c r="A123" s="173"/>
      <c r="B123" s="173"/>
      <c r="C123" s="173"/>
      <c r="D123" s="173"/>
      <c r="E123" s="173"/>
      <c r="F123" s="173"/>
      <c r="G123" s="173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</row>
    <row r="124" spans="1:105" s="26" customFormat="1" ht="15" customHeight="1" x14ac:dyDescent="0.2">
      <c r="A124" s="173"/>
      <c r="B124" s="173"/>
      <c r="C124" s="173"/>
      <c r="D124" s="173"/>
      <c r="E124" s="173"/>
      <c r="F124" s="173"/>
      <c r="G124" s="173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</row>
    <row r="125" spans="1:105" s="26" customFormat="1" ht="15" customHeight="1" x14ac:dyDescent="0.2">
      <c r="A125" s="173"/>
      <c r="B125" s="173"/>
      <c r="C125" s="173"/>
      <c r="D125" s="173"/>
      <c r="E125" s="173"/>
      <c r="F125" s="173"/>
      <c r="G125" s="173"/>
      <c r="H125" s="177" t="s">
        <v>202</v>
      </c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8"/>
      <c r="BD125" s="175" t="s">
        <v>203</v>
      </c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 t="s">
        <v>203</v>
      </c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 t="s">
        <v>203</v>
      </c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</row>
    <row r="127" spans="1:105" s="56" customFormat="1" ht="14.25" x14ac:dyDescent="0.2">
      <c r="A127" s="154" t="s">
        <v>270</v>
      </c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</row>
    <row r="128" spans="1:105" ht="10.5" customHeight="1" x14ac:dyDescent="0.25"/>
    <row r="129" spans="1:105" s="57" customFormat="1" ht="45" customHeight="1" x14ac:dyDescent="0.2">
      <c r="A129" s="155" t="s">
        <v>191</v>
      </c>
      <c r="B129" s="156"/>
      <c r="C129" s="156"/>
      <c r="D129" s="156"/>
      <c r="E129" s="156"/>
      <c r="F129" s="156"/>
      <c r="G129" s="157"/>
      <c r="H129" s="155" t="s">
        <v>245</v>
      </c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7"/>
      <c r="BD129" s="155" t="s">
        <v>271</v>
      </c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7"/>
      <c r="BT129" s="155" t="s">
        <v>272</v>
      </c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7"/>
      <c r="CJ129" s="155" t="s">
        <v>273</v>
      </c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7"/>
    </row>
    <row r="130" spans="1:105" s="25" customFormat="1" ht="12.75" x14ac:dyDescent="0.2">
      <c r="A130" s="172">
        <v>1</v>
      </c>
      <c r="B130" s="172"/>
      <c r="C130" s="172"/>
      <c r="D130" s="172"/>
      <c r="E130" s="172"/>
      <c r="F130" s="172"/>
      <c r="G130" s="172"/>
      <c r="H130" s="172">
        <v>2</v>
      </c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>
        <v>3</v>
      </c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>
        <v>4</v>
      </c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>
        <v>5</v>
      </c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</row>
    <row r="131" spans="1:105" s="26" customFormat="1" ht="15" customHeight="1" x14ac:dyDescent="0.2">
      <c r="A131" s="173" t="s">
        <v>218</v>
      </c>
      <c r="B131" s="173"/>
      <c r="C131" s="173"/>
      <c r="D131" s="173"/>
      <c r="E131" s="173"/>
      <c r="F131" s="173"/>
      <c r="G131" s="173"/>
      <c r="H131" s="174" t="s">
        <v>460</v>
      </c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5">
        <v>15</v>
      </c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>
        <v>12</v>
      </c>
      <c r="BU131" s="175"/>
      <c r="BV131" s="175"/>
      <c r="BW131" s="175"/>
      <c r="BX131" s="175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  <c r="CJ131" s="175">
        <v>70000</v>
      </c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</row>
    <row r="132" spans="1:105" s="26" customFormat="1" ht="15" customHeight="1" x14ac:dyDescent="0.2">
      <c r="A132" s="173" t="s">
        <v>226</v>
      </c>
      <c r="B132" s="173"/>
      <c r="C132" s="173"/>
      <c r="D132" s="173"/>
      <c r="E132" s="173"/>
      <c r="F132" s="173"/>
      <c r="G132" s="173"/>
      <c r="H132" s="174" t="s">
        <v>461</v>
      </c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5">
        <v>1</v>
      </c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>
        <v>12</v>
      </c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>
        <v>150000</v>
      </c>
      <c r="CK132" s="175"/>
      <c r="CL132" s="175"/>
      <c r="CM132" s="175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</row>
    <row r="133" spans="1:105" s="26" customFormat="1" ht="15" customHeight="1" x14ac:dyDescent="0.2">
      <c r="A133" s="173" t="s">
        <v>237</v>
      </c>
      <c r="B133" s="173"/>
      <c r="C133" s="173"/>
      <c r="D133" s="173"/>
      <c r="E133" s="173"/>
      <c r="F133" s="173"/>
      <c r="G133" s="173"/>
      <c r="H133" s="174" t="s">
        <v>462</v>
      </c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>
        <v>12</v>
      </c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  <c r="CJ133" s="175">
        <v>235000</v>
      </c>
      <c r="CK133" s="175"/>
      <c r="CL133" s="175"/>
      <c r="CM133" s="175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5"/>
      <c r="CX133" s="175"/>
      <c r="CY133" s="175"/>
      <c r="CZ133" s="175"/>
      <c r="DA133" s="175"/>
    </row>
    <row r="134" spans="1:105" ht="12" customHeight="1" x14ac:dyDescent="0.25">
      <c r="A134" s="173" t="s">
        <v>458</v>
      </c>
      <c r="B134" s="173"/>
      <c r="C134" s="173"/>
      <c r="D134" s="173"/>
      <c r="E134" s="173"/>
      <c r="F134" s="173"/>
      <c r="G134" s="173"/>
      <c r="H134" s="174" t="s">
        <v>463</v>
      </c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>
        <v>12</v>
      </c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>
        <v>275000</v>
      </c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</row>
    <row r="135" spans="1:105" s="56" customFormat="1" ht="14.25" customHeight="1" x14ac:dyDescent="0.2">
      <c r="A135" s="173" t="s">
        <v>464</v>
      </c>
      <c r="B135" s="173"/>
      <c r="C135" s="173"/>
      <c r="D135" s="173"/>
      <c r="E135" s="173"/>
      <c r="F135" s="173"/>
      <c r="G135" s="173"/>
      <c r="H135" s="174" t="s">
        <v>465</v>
      </c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>
        <v>12</v>
      </c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>
        <v>70000</v>
      </c>
      <c r="CK135" s="175"/>
      <c r="CL135" s="175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</row>
    <row r="136" spans="1:105" ht="10.5" customHeight="1" x14ac:dyDescent="0.25">
      <c r="A136" s="173" t="s">
        <v>466</v>
      </c>
      <c r="B136" s="173"/>
      <c r="C136" s="173"/>
      <c r="D136" s="173"/>
      <c r="E136" s="173"/>
      <c r="F136" s="173"/>
      <c r="G136" s="173"/>
      <c r="H136" s="174" t="s">
        <v>467</v>
      </c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>
        <v>12</v>
      </c>
      <c r="BU136" s="175"/>
      <c r="BV136" s="175"/>
      <c r="BW136" s="175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  <c r="CJ136" s="175">
        <v>50000</v>
      </c>
      <c r="CK136" s="175"/>
      <c r="CL136" s="175"/>
      <c r="CM136" s="175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</row>
    <row r="137" spans="1:105" ht="30" customHeight="1" x14ac:dyDescent="0.25">
      <c r="A137" s="173" t="s">
        <v>468</v>
      </c>
      <c r="B137" s="173"/>
      <c r="C137" s="173"/>
      <c r="D137" s="173"/>
      <c r="E137" s="173"/>
      <c r="F137" s="173"/>
      <c r="G137" s="173"/>
      <c r="H137" s="174" t="s">
        <v>469</v>
      </c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>
        <v>12</v>
      </c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>
        <v>850000</v>
      </c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</row>
    <row r="138" spans="1:105" s="20" customFormat="1" ht="12.75" x14ac:dyDescent="0.2">
      <c r="A138" s="173" t="s">
        <v>470</v>
      </c>
      <c r="B138" s="173"/>
      <c r="C138" s="173"/>
      <c r="D138" s="173"/>
      <c r="E138" s="173"/>
      <c r="F138" s="173"/>
      <c r="G138" s="173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75"/>
      <c r="BX138" s="175"/>
      <c r="BY138" s="175"/>
      <c r="BZ138" s="175"/>
      <c r="CA138" s="175"/>
      <c r="CB138" s="175"/>
      <c r="CC138" s="175"/>
      <c r="CD138" s="175"/>
      <c r="CE138" s="175"/>
      <c r="CF138" s="175"/>
      <c r="CG138" s="175"/>
      <c r="CH138" s="175"/>
      <c r="CI138" s="175"/>
      <c r="CJ138" s="175"/>
      <c r="CK138" s="175"/>
      <c r="CL138" s="175"/>
      <c r="CM138" s="175"/>
      <c r="CN138" s="175"/>
      <c r="CO138" s="175"/>
      <c r="CP138" s="175"/>
      <c r="CQ138" s="175"/>
      <c r="CR138" s="175"/>
      <c r="CS138" s="175"/>
      <c r="CT138" s="175"/>
      <c r="CU138" s="175"/>
      <c r="CV138" s="175"/>
      <c r="CW138" s="175"/>
      <c r="CX138" s="175"/>
      <c r="CY138" s="175"/>
      <c r="CZ138" s="175"/>
      <c r="DA138" s="175"/>
    </row>
    <row r="139" spans="1:105" ht="15" customHeight="1" x14ac:dyDescent="0.25">
      <c r="A139" s="173"/>
      <c r="B139" s="173"/>
      <c r="C139" s="173"/>
      <c r="D139" s="173"/>
      <c r="E139" s="173"/>
      <c r="F139" s="173"/>
      <c r="G139" s="173"/>
      <c r="H139" s="180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  <c r="BB139" s="181"/>
      <c r="BC139" s="181"/>
      <c r="BD139" s="181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2"/>
      <c r="BT139" s="175"/>
      <c r="BU139" s="175"/>
      <c r="BV139" s="175"/>
      <c r="BW139" s="175"/>
      <c r="BX139" s="175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  <c r="CJ139" s="175"/>
      <c r="CK139" s="175"/>
      <c r="CL139" s="175"/>
      <c r="CM139" s="175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</row>
    <row r="140" spans="1:105" ht="15" customHeight="1" x14ac:dyDescent="0.25">
      <c r="A140" s="173"/>
      <c r="B140" s="173"/>
      <c r="C140" s="173"/>
      <c r="D140" s="173"/>
      <c r="E140" s="173"/>
      <c r="F140" s="173"/>
      <c r="G140" s="173"/>
      <c r="H140" s="180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2"/>
      <c r="BT140" s="175"/>
      <c r="BU140" s="175"/>
      <c r="BV140" s="175"/>
      <c r="BW140" s="175"/>
      <c r="BX140" s="175"/>
      <c r="BY140" s="175"/>
      <c r="BZ140" s="175"/>
      <c r="CA140" s="175"/>
      <c r="CB140" s="175"/>
      <c r="CC140" s="175"/>
      <c r="CD140" s="175"/>
      <c r="CE140" s="175"/>
      <c r="CF140" s="175"/>
      <c r="CG140" s="175"/>
      <c r="CH140" s="175"/>
      <c r="CI140" s="175"/>
      <c r="CJ140" s="175"/>
      <c r="CK140" s="175"/>
      <c r="CL140" s="175"/>
      <c r="CM140" s="175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5"/>
      <c r="CX140" s="175"/>
      <c r="CY140" s="175"/>
      <c r="CZ140" s="175"/>
      <c r="DA140" s="175"/>
    </row>
    <row r="141" spans="1:105" ht="15" customHeight="1" x14ac:dyDescent="0.25">
      <c r="A141" s="173"/>
      <c r="B141" s="173"/>
      <c r="C141" s="173"/>
      <c r="D141" s="173"/>
      <c r="E141" s="173"/>
      <c r="F141" s="173"/>
      <c r="G141" s="173"/>
      <c r="H141" s="183" t="s">
        <v>202</v>
      </c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  <c r="BK141" s="184"/>
      <c r="BL141" s="184"/>
      <c r="BM141" s="184"/>
      <c r="BN141" s="184"/>
      <c r="BO141" s="184"/>
      <c r="BP141" s="184"/>
      <c r="BQ141" s="184"/>
      <c r="BR141" s="184"/>
      <c r="BS141" s="185"/>
      <c r="BT141" s="175" t="s">
        <v>203</v>
      </c>
      <c r="BU141" s="175"/>
      <c r="BV141" s="175"/>
      <c r="BW141" s="175"/>
      <c r="BX141" s="175"/>
      <c r="BY141" s="175"/>
      <c r="BZ141" s="175"/>
      <c r="CA141" s="175"/>
      <c r="CB141" s="175"/>
      <c r="CC141" s="175"/>
      <c r="CD141" s="175"/>
      <c r="CE141" s="175"/>
      <c r="CF141" s="175"/>
      <c r="CG141" s="175"/>
      <c r="CH141" s="175"/>
      <c r="CI141" s="175"/>
      <c r="CJ141" s="175">
        <v>1700000</v>
      </c>
      <c r="CK141" s="175"/>
      <c r="CL141" s="175"/>
      <c r="CM141" s="175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5"/>
      <c r="CX141" s="175"/>
      <c r="CY141" s="175"/>
      <c r="CZ141" s="175"/>
      <c r="DA141" s="175"/>
    </row>
    <row r="143" spans="1:105" s="56" customFormat="1" ht="28.5" customHeight="1" x14ac:dyDescent="0.2">
      <c r="A143" s="154" t="s">
        <v>274</v>
      </c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</row>
    <row r="144" spans="1:105" ht="10.5" customHeight="1" x14ac:dyDescent="0.25"/>
    <row r="145" spans="1:105" s="57" customFormat="1" ht="30" customHeight="1" x14ac:dyDescent="0.2">
      <c r="A145" s="155" t="s">
        <v>191</v>
      </c>
      <c r="B145" s="156"/>
      <c r="C145" s="156"/>
      <c r="D145" s="156"/>
      <c r="E145" s="156"/>
      <c r="F145" s="156"/>
      <c r="G145" s="157"/>
      <c r="H145" s="155" t="s">
        <v>245</v>
      </c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7"/>
      <c r="BT145" s="155" t="s">
        <v>275</v>
      </c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7"/>
      <c r="CJ145" s="155" t="s">
        <v>276</v>
      </c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56"/>
      <c r="CW145" s="156"/>
      <c r="CX145" s="156"/>
      <c r="CY145" s="156"/>
      <c r="CZ145" s="156"/>
      <c r="DA145" s="157"/>
    </row>
    <row r="146" spans="1:105" s="25" customFormat="1" ht="12.75" x14ac:dyDescent="0.2">
      <c r="A146" s="172">
        <v>1</v>
      </c>
      <c r="B146" s="172"/>
      <c r="C146" s="172"/>
      <c r="D146" s="172"/>
      <c r="E146" s="172"/>
      <c r="F146" s="172"/>
      <c r="G146" s="172"/>
      <c r="H146" s="172">
        <v>2</v>
      </c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>
        <v>3</v>
      </c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>
        <v>4</v>
      </c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</row>
    <row r="147" spans="1:105" s="26" customFormat="1" ht="15" customHeight="1" x14ac:dyDescent="0.2">
      <c r="A147" s="173" t="s">
        <v>218</v>
      </c>
      <c r="B147" s="173"/>
      <c r="C147" s="173"/>
      <c r="D147" s="173"/>
      <c r="E147" s="173"/>
      <c r="F147" s="173"/>
      <c r="G147" s="173"/>
      <c r="H147" s="180" t="s">
        <v>471</v>
      </c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1"/>
      <c r="BC147" s="181"/>
      <c r="BD147" s="181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2"/>
      <c r="BT147" s="175">
        <v>4</v>
      </c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>
        <v>400000</v>
      </c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</row>
    <row r="148" spans="1:105" s="26" customFormat="1" ht="15" customHeight="1" x14ac:dyDescent="0.2">
      <c r="A148" s="173" t="s">
        <v>226</v>
      </c>
      <c r="B148" s="173"/>
      <c r="C148" s="173"/>
      <c r="D148" s="173"/>
      <c r="E148" s="173"/>
      <c r="F148" s="173"/>
      <c r="G148" s="173"/>
      <c r="H148" s="180" t="s">
        <v>472</v>
      </c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1"/>
      <c r="BC148" s="181"/>
      <c r="BD148" s="181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2"/>
      <c r="BT148" s="175">
        <v>2</v>
      </c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>
        <v>250000</v>
      </c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</row>
    <row r="149" spans="1:105" s="26" customFormat="1" ht="15" customHeight="1" x14ac:dyDescent="0.2">
      <c r="A149" s="173" t="s">
        <v>237</v>
      </c>
      <c r="B149" s="173"/>
      <c r="C149" s="173"/>
      <c r="D149" s="173"/>
      <c r="E149" s="173"/>
      <c r="F149" s="173"/>
      <c r="G149" s="173"/>
      <c r="H149" s="180" t="s">
        <v>473</v>
      </c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2"/>
      <c r="BT149" s="175">
        <v>1</v>
      </c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>
        <v>30000</v>
      </c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</row>
    <row r="150" spans="1:105" ht="12" customHeight="1" x14ac:dyDescent="0.25">
      <c r="A150" s="173" t="s">
        <v>458</v>
      </c>
      <c r="B150" s="173"/>
      <c r="C150" s="173"/>
      <c r="D150" s="173"/>
      <c r="E150" s="173"/>
      <c r="F150" s="173"/>
      <c r="G150" s="173"/>
      <c r="H150" s="180" t="s">
        <v>474</v>
      </c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2"/>
      <c r="BT150" s="175">
        <v>5</v>
      </c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>
        <v>30000</v>
      </c>
      <c r="CK150" s="175"/>
      <c r="CL150" s="175"/>
      <c r="CM150" s="175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</row>
    <row r="151" spans="1:105" ht="12" customHeight="1" x14ac:dyDescent="0.25">
      <c r="A151" s="173" t="s">
        <v>464</v>
      </c>
      <c r="B151" s="173"/>
      <c r="C151" s="173"/>
      <c r="D151" s="173"/>
      <c r="E151" s="173"/>
      <c r="F151" s="173"/>
      <c r="G151" s="173"/>
      <c r="H151" s="180" t="s">
        <v>475</v>
      </c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2"/>
      <c r="BT151" s="175">
        <v>2</v>
      </c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>
        <v>20000</v>
      </c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</row>
    <row r="152" spans="1:105" ht="12" customHeight="1" x14ac:dyDescent="0.25">
      <c r="A152" s="173" t="s">
        <v>464</v>
      </c>
      <c r="B152" s="173"/>
      <c r="C152" s="173"/>
      <c r="D152" s="173"/>
      <c r="E152" s="173"/>
      <c r="F152" s="173"/>
      <c r="G152" s="173"/>
      <c r="H152" s="180" t="s">
        <v>476</v>
      </c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2"/>
      <c r="BT152" s="175">
        <v>2</v>
      </c>
      <c r="BU152" s="175"/>
      <c r="BV152" s="175"/>
      <c r="BW152" s="175"/>
      <c r="BX152" s="175"/>
      <c r="BY152" s="175"/>
      <c r="BZ152" s="175"/>
      <c r="CA152" s="175"/>
      <c r="CB152" s="175"/>
      <c r="CC152" s="175"/>
      <c r="CD152" s="175"/>
      <c r="CE152" s="175"/>
      <c r="CF152" s="175"/>
      <c r="CG152" s="175"/>
      <c r="CH152" s="175"/>
      <c r="CI152" s="175"/>
      <c r="CJ152" s="175">
        <v>240000</v>
      </c>
      <c r="CK152" s="175"/>
      <c r="CL152" s="175"/>
      <c r="CM152" s="175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5"/>
      <c r="CX152" s="175"/>
      <c r="CY152" s="175"/>
      <c r="CZ152" s="175"/>
      <c r="DA152" s="175"/>
    </row>
    <row r="153" spans="1:105" ht="12" customHeight="1" x14ac:dyDescent="0.25">
      <c r="A153" s="173"/>
      <c r="B153" s="173"/>
      <c r="C153" s="173"/>
      <c r="D153" s="173"/>
      <c r="E153" s="173"/>
      <c r="F153" s="173"/>
      <c r="G153" s="173"/>
      <c r="H153" s="183" t="s">
        <v>202</v>
      </c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  <c r="BK153" s="184"/>
      <c r="BL153" s="184"/>
      <c r="BM153" s="184"/>
      <c r="BN153" s="184"/>
      <c r="BO153" s="184"/>
      <c r="BP153" s="184"/>
      <c r="BQ153" s="184"/>
      <c r="BR153" s="184"/>
      <c r="BS153" s="185"/>
      <c r="BT153" s="175" t="s">
        <v>203</v>
      </c>
      <c r="BU153" s="175"/>
      <c r="BV153" s="175"/>
      <c r="BW153" s="175"/>
      <c r="BX153" s="175"/>
      <c r="BY153" s="175"/>
      <c r="BZ153" s="175"/>
      <c r="CA153" s="175"/>
      <c r="CB153" s="175"/>
      <c r="CC153" s="175"/>
      <c r="CD153" s="175"/>
      <c r="CE153" s="175"/>
      <c r="CF153" s="175"/>
      <c r="CG153" s="175"/>
      <c r="CH153" s="175"/>
      <c r="CI153" s="175"/>
      <c r="CJ153" s="175">
        <v>970000</v>
      </c>
      <c r="CK153" s="175"/>
      <c r="CL153" s="175"/>
      <c r="CM153" s="175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5"/>
      <c r="CX153" s="175"/>
      <c r="CY153" s="175"/>
      <c r="CZ153" s="175"/>
      <c r="DA153" s="175"/>
    </row>
    <row r="155" spans="1:105" ht="12" customHeight="1" x14ac:dyDescent="0.25">
      <c r="A155" s="179" t="s">
        <v>277</v>
      </c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79"/>
      <c r="BN155" s="179"/>
      <c r="BO155" s="179"/>
      <c r="BP155" s="179"/>
      <c r="BQ155" s="179"/>
      <c r="BR155" s="179"/>
      <c r="BS155" s="179"/>
      <c r="BT155" s="179"/>
      <c r="BU155" s="179"/>
      <c r="BV155" s="179"/>
      <c r="BW155" s="179"/>
      <c r="BX155" s="179"/>
      <c r="BY155" s="179"/>
      <c r="BZ155" s="179"/>
      <c r="CA155" s="179"/>
      <c r="CB155" s="179"/>
      <c r="CC155" s="179"/>
      <c r="CD155" s="179"/>
      <c r="CE155" s="179"/>
      <c r="CF155" s="179"/>
      <c r="CG155" s="179"/>
      <c r="CH155" s="179"/>
      <c r="CI155" s="179"/>
      <c r="CJ155" s="179"/>
      <c r="CK155" s="179"/>
      <c r="CL155" s="179"/>
      <c r="CM155" s="179"/>
      <c r="CN155" s="179"/>
      <c r="CO155" s="179"/>
      <c r="CP155" s="179"/>
      <c r="CQ155" s="179"/>
      <c r="CR155" s="179"/>
      <c r="CS155" s="179"/>
      <c r="CT155" s="179"/>
      <c r="CU155" s="179"/>
      <c r="CV155" s="179"/>
      <c r="CW155" s="179"/>
      <c r="CX155" s="179"/>
      <c r="CY155" s="179"/>
      <c r="CZ155" s="179"/>
      <c r="DA155" s="179"/>
    </row>
    <row r="157" spans="1:105" ht="12" customHeight="1" x14ac:dyDescent="0.25">
      <c r="A157" s="155" t="s">
        <v>191</v>
      </c>
      <c r="B157" s="156"/>
      <c r="C157" s="156"/>
      <c r="D157" s="156"/>
      <c r="E157" s="156"/>
      <c r="F157" s="156"/>
      <c r="G157" s="157"/>
      <c r="H157" s="155" t="s">
        <v>245</v>
      </c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7"/>
      <c r="BD157" s="155" t="s">
        <v>267</v>
      </c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6"/>
      <c r="BS157" s="157"/>
      <c r="BT157" s="155" t="s">
        <v>278</v>
      </c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7"/>
      <c r="CJ157" s="155" t="s">
        <v>279</v>
      </c>
      <c r="CK157" s="156"/>
      <c r="CL157" s="156"/>
      <c r="CM157" s="156"/>
      <c r="CN157" s="156"/>
      <c r="CO157" s="156"/>
      <c r="CP157" s="156"/>
      <c r="CQ157" s="156"/>
      <c r="CR157" s="156"/>
      <c r="CS157" s="156"/>
      <c r="CT157" s="156"/>
      <c r="CU157" s="156"/>
      <c r="CV157" s="156"/>
      <c r="CW157" s="156"/>
      <c r="CX157" s="156"/>
      <c r="CY157" s="156"/>
      <c r="CZ157" s="156"/>
      <c r="DA157" s="157"/>
    </row>
    <row r="158" spans="1:105" ht="12" customHeight="1" x14ac:dyDescent="0.25">
      <c r="A158" s="172"/>
      <c r="B158" s="172"/>
      <c r="C158" s="172"/>
      <c r="D158" s="172"/>
      <c r="E158" s="172"/>
      <c r="F158" s="172"/>
      <c r="G158" s="172"/>
      <c r="H158" s="172">
        <v>1</v>
      </c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>
        <v>2</v>
      </c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72"/>
      <c r="BQ158" s="172"/>
      <c r="BR158" s="172"/>
      <c r="BS158" s="172"/>
      <c r="BT158" s="172">
        <v>3</v>
      </c>
      <c r="BU158" s="172"/>
      <c r="BV158" s="172"/>
      <c r="BW158" s="172"/>
      <c r="BX158" s="172"/>
      <c r="BY158" s="172"/>
      <c r="BZ158" s="172"/>
      <c r="CA158" s="172"/>
      <c r="CB158" s="172"/>
      <c r="CC158" s="172"/>
      <c r="CD158" s="172"/>
      <c r="CE158" s="172"/>
      <c r="CF158" s="172"/>
      <c r="CG158" s="172"/>
      <c r="CH158" s="172"/>
      <c r="CI158" s="172"/>
      <c r="CJ158" s="172">
        <v>4</v>
      </c>
      <c r="CK158" s="172"/>
      <c r="CL158" s="172"/>
      <c r="CM158" s="172"/>
      <c r="CN158" s="172"/>
      <c r="CO158" s="172"/>
      <c r="CP158" s="172"/>
      <c r="CQ158" s="172"/>
      <c r="CR158" s="172"/>
      <c r="CS158" s="172"/>
      <c r="CT158" s="172"/>
      <c r="CU158" s="172"/>
      <c r="CV158" s="172"/>
      <c r="CW158" s="172"/>
      <c r="CX158" s="172"/>
      <c r="CY158" s="172"/>
      <c r="CZ158" s="172"/>
      <c r="DA158" s="172"/>
    </row>
    <row r="159" spans="1:105" ht="12" customHeight="1" x14ac:dyDescent="0.25">
      <c r="A159" s="173" t="s">
        <v>218</v>
      </c>
      <c r="B159" s="173"/>
      <c r="C159" s="173"/>
      <c r="D159" s="173"/>
      <c r="E159" s="173"/>
      <c r="F159" s="173"/>
      <c r="G159" s="173"/>
      <c r="H159" s="174" t="s">
        <v>477</v>
      </c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75"/>
      <c r="CM159" s="175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</row>
    <row r="160" spans="1:105" ht="12" customHeight="1" x14ac:dyDescent="0.25">
      <c r="A160" s="173" t="s">
        <v>226</v>
      </c>
      <c r="B160" s="173"/>
      <c r="C160" s="173"/>
      <c r="D160" s="173"/>
      <c r="E160" s="173"/>
      <c r="F160" s="173"/>
      <c r="G160" s="173"/>
      <c r="H160" s="174" t="s">
        <v>478</v>
      </c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  <c r="CJ160" s="175">
        <v>128000</v>
      </c>
      <c r="CK160" s="175"/>
      <c r="CL160" s="175"/>
      <c r="CM160" s="175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5"/>
      <c r="CX160" s="175"/>
      <c r="CY160" s="175"/>
      <c r="CZ160" s="175"/>
      <c r="DA160" s="175"/>
    </row>
    <row r="161" spans="1:105" ht="12" customHeight="1" x14ac:dyDescent="0.25">
      <c r="A161" s="173" t="s">
        <v>237</v>
      </c>
      <c r="B161" s="173"/>
      <c r="C161" s="173"/>
      <c r="D161" s="173"/>
      <c r="E161" s="173"/>
      <c r="F161" s="173"/>
      <c r="G161" s="173"/>
      <c r="H161" s="174" t="s">
        <v>479</v>
      </c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  <c r="CJ161" s="175">
        <v>157500</v>
      </c>
      <c r="CK161" s="175"/>
      <c r="CL161" s="175"/>
      <c r="CM161" s="175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5"/>
      <c r="CX161" s="175"/>
      <c r="CY161" s="175"/>
      <c r="CZ161" s="175"/>
      <c r="DA161" s="175"/>
    </row>
    <row r="162" spans="1:105" ht="12" customHeight="1" x14ac:dyDescent="0.25">
      <c r="A162" s="173"/>
      <c r="B162" s="173"/>
      <c r="C162" s="173"/>
      <c r="D162" s="173"/>
      <c r="E162" s="173"/>
      <c r="F162" s="173"/>
      <c r="G162" s="173"/>
      <c r="H162" s="177" t="s">
        <v>202</v>
      </c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8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 t="s">
        <v>203</v>
      </c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J162" s="175">
        <v>285500</v>
      </c>
      <c r="CK162" s="175"/>
      <c r="CL162" s="175"/>
      <c r="CM162" s="175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</row>
  </sheetData>
  <mergeCells count="499">
    <mergeCell ref="A148:G148"/>
    <mergeCell ref="BT148:CI148"/>
    <mergeCell ref="CJ148:DA148"/>
    <mergeCell ref="A136:G136"/>
    <mergeCell ref="H136:BC136"/>
    <mergeCell ref="BD136:BS136"/>
    <mergeCell ref="BT136:CI136"/>
    <mergeCell ref="CJ136:DA136"/>
    <mergeCell ref="H137:BC137"/>
    <mergeCell ref="BD137:BS137"/>
    <mergeCell ref="A141:G141"/>
    <mergeCell ref="H141:BS141"/>
    <mergeCell ref="BT141:CI141"/>
    <mergeCell ref="CJ141:DA141"/>
    <mergeCell ref="BT139:CI139"/>
    <mergeCell ref="CJ139:DA139"/>
    <mergeCell ref="A140:G140"/>
    <mergeCell ref="H140:BS140"/>
    <mergeCell ref="BT140:CI140"/>
    <mergeCell ref="CJ140:DA140"/>
    <mergeCell ref="A137:G137"/>
    <mergeCell ref="BT137:CI137"/>
    <mergeCell ref="CJ137:DA137"/>
    <mergeCell ref="A138:G138"/>
    <mergeCell ref="BT138:CI138"/>
    <mergeCell ref="CJ138:DA138"/>
    <mergeCell ref="A132:G132"/>
    <mergeCell ref="H132:BC132"/>
    <mergeCell ref="BD132:BS132"/>
    <mergeCell ref="BT132:CI132"/>
    <mergeCell ref="CJ132:DA132"/>
    <mergeCell ref="A133:G133"/>
    <mergeCell ref="H133:BC133"/>
    <mergeCell ref="BD133:BS133"/>
    <mergeCell ref="BT133:CI133"/>
    <mergeCell ref="CJ133:DA133"/>
    <mergeCell ref="A134:G134"/>
    <mergeCell ref="H134:BC134"/>
    <mergeCell ref="BD134:BS134"/>
    <mergeCell ref="BT134:CI134"/>
    <mergeCell ref="CJ134:DA134"/>
    <mergeCell ref="A135:G135"/>
    <mergeCell ref="H135:BC135"/>
    <mergeCell ref="BD135:BS135"/>
    <mergeCell ref="BT135:CI135"/>
    <mergeCell ref="CJ135:DA135"/>
    <mergeCell ref="H138:BC138"/>
    <mergeCell ref="BD138:BS138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27:DA127"/>
    <mergeCell ref="A129:G129"/>
    <mergeCell ref="H129:BC129"/>
    <mergeCell ref="BD129:BS129"/>
    <mergeCell ref="BT129:CI129"/>
    <mergeCell ref="CJ129:DA129"/>
    <mergeCell ref="A124:G124"/>
    <mergeCell ref="H124:BC124"/>
    <mergeCell ref="BD124:BS124"/>
    <mergeCell ref="BT124:CI124"/>
    <mergeCell ref="CJ124:DA124"/>
    <mergeCell ref="A125:G125"/>
    <mergeCell ref="H125:BC125"/>
    <mergeCell ref="BD125:BS125"/>
    <mergeCell ref="BT125:CI125"/>
    <mergeCell ref="CJ125:DA125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19:DA119"/>
    <mergeCell ref="A121:G121"/>
    <mergeCell ref="H121:BC121"/>
    <mergeCell ref="BD121:BS121"/>
    <mergeCell ref="BT121:CI121"/>
    <mergeCell ref="CJ121:DA121"/>
    <mergeCell ref="A117:G117"/>
    <mergeCell ref="H117:AO117"/>
    <mergeCell ref="AP117:BE117"/>
    <mergeCell ref="BF117:BU117"/>
    <mergeCell ref="BV117:CK117"/>
    <mergeCell ref="CL117:DA117"/>
    <mergeCell ref="A116:G116"/>
    <mergeCell ref="H116:AO116"/>
    <mergeCell ref="AP116:BE116"/>
    <mergeCell ref="BF116:BU116"/>
    <mergeCell ref="BV116:CK116"/>
    <mergeCell ref="CL116:DA116"/>
    <mergeCell ref="A113:G113"/>
    <mergeCell ref="H113:AO113"/>
    <mergeCell ref="AP113:BE113"/>
    <mergeCell ref="BF113:BU113"/>
    <mergeCell ref="BV113:CK113"/>
    <mergeCell ref="CL113:DA113"/>
    <mergeCell ref="A114:G114"/>
    <mergeCell ref="H114:AO114"/>
    <mergeCell ref="AP114:BE114"/>
    <mergeCell ref="BF114:BU114"/>
    <mergeCell ref="BV114:CK114"/>
    <mergeCell ref="CL114:DA114"/>
    <mergeCell ref="A115:G115"/>
    <mergeCell ref="H115:AO115"/>
    <mergeCell ref="AP115:BE115"/>
    <mergeCell ref="BF115:BU115"/>
    <mergeCell ref="BV115:CK115"/>
    <mergeCell ref="CL115:DA115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  <mergeCell ref="H145:BS145"/>
    <mergeCell ref="H146:BS146"/>
    <mergeCell ref="H147:BS147"/>
    <mergeCell ref="H148:BS148"/>
    <mergeCell ref="H149:BS149"/>
    <mergeCell ref="A150:G150"/>
    <mergeCell ref="H150:BS150"/>
    <mergeCell ref="A139:G139"/>
    <mergeCell ref="H139:BS139"/>
    <mergeCell ref="A143:DA143"/>
    <mergeCell ref="A145:G145"/>
    <mergeCell ref="BT145:CI145"/>
    <mergeCell ref="CJ145:DA145"/>
    <mergeCell ref="A146:G146"/>
    <mergeCell ref="BT146:CI146"/>
    <mergeCell ref="CJ146:DA146"/>
    <mergeCell ref="A149:G149"/>
    <mergeCell ref="BT149:CI149"/>
    <mergeCell ref="CJ149:DA149"/>
    <mergeCell ref="A147:G147"/>
    <mergeCell ref="BT147:CI147"/>
    <mergeCell ref="CJ147:DA147"/>
    <mergeCell ref="BT150:CI150"/>
    <mergeCell ref="CJ150:DA150"/>
    <mergeCell ref="A151:G151"/>
    <mergeCell ref="H151:BS151"/>
    <mergeCell ref="BT151:CI151"/>
    <mergeCell ref="CJ151:DA151"/>
    <mergeCell ref="A152:G152"/>
    <mergeCell ref="H152:BS152"/>
    <mergeCell ref="BT152:CI152"/>
    <mergeCell ref="CJ152:DA152"/>
    <mergeCell ref="A153:G153"/>
    <mergeCell ref="H153:BS153"/>
    <mergeCell ref="BT153:CI153"/>
    <mergeCell ref="CJ153:DA153"/>
    <mergeCell ref="A155:DA155"/>
    <mergeCell ref="A157:G157"/>
    <mergeCell ref="H157:BC157"/>
    <mergeCell ref="BD157:BS157"/>
    <mergeCell ref="BT157:CI157"/>
    <mergeCell ref="CJ157:DA157"/>
    <mergeCell ref="A158:G158"/>
    <mergeCell ref="H158:BC158"/>
    <mergeCell ref="BD158:BS158"/>
    <mergeCell ref="BT158:CI158"/>
    <mergeCell ref="CJ158:DA158"/>
    <mergeCell ref="A159:G159"/>
    <mergeCell ref="H159:BC159"/>
    <mergeCell ref="BD159:BS159"/>
    <mergeCell ref="BT159:CI159"/>
    <mergeCell ref="CJ159:DA159"/>
    <mergeCell ref="A162:G162"/>
    <mergeCell ref="H162:BC162"/>
    <mergeCell ref="BD162:BS162"/>
    <mergeCell ref="BT162:CI162"/>
    <mergeCell ref="CJ162:DA162"/>
    <mergeCell ref="A160:G160"/>
    <mergeCell ref="H160:BC160"/>
    <mergeCell ref="BD160:BS160"/>
    <mergeCell ref="BT160:CI160"/>
    <mergeCell ref="CJ160:DA160"/>
    <mergeCell ref="A161:G161"/>
    <mergeCell ref="H161:BC161"/>
    <mergeCell ref="BD161:BS161"/>
    <mergeCell ref="BT161:CI161"/>
    <mergeCell ref="CJ161:DA161"/>
  </mergeCells>
  <pageMargins left="0.78740157480314965" right="0.51181102362204722" top="0.59055118110236227" bottom="0.39370078740157483" header="0.19685039370078741" footer="0.19685039370078741"/>
  <pageSetup paperSize="9" scale="96" firstPageNumber="17" orientation="portrait" useFirstPageNumber="1" r:id="rId1"/>
  <headerFooter alignWithMargins="0">
    <firstFooter>&amp;C17</firstFooter>
  </headerFooter>
  <rowBreaks count="3" manualBreakCount="3">
    <brk id="38" max="104" man="1"/>
    <brk id="86" max="104" man="1"/>
    <brk id="134" max="10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20"/>
  <sheetViews>
    <sheetView view="pageBreakPreview" zoomScaleNormal="100" zoomScaleSheetLayoutView="100" workbookViewId="0">
      <selection activeCell="GN20" sqref="GN20"/>
    </sheetView>
  </sheetViews>
  <sheetFormatPr defaultColWidth="0.85546875" defaultRowHeight="12.75" x14ac:dyDescent="0.2"/>
  <cols>
    <col min="1" max="23" width="0.85546875" style="20"/>
    <col min="24" max="24" width="2.7109375" style="20" customWidth="1"/>
    <col min="25" max="16384" width="0.85546875" style="20"/>
  </cols>
  <sheetData>
    <row r="1" spans="1:161" s="22" customFormat="1" ht="15.75" x14ac:dyDescent="0.25">
      <c r="A1" s="164" t="s">
        <v>187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</row>
    <row r="3" spans="1:161" s="21" customFormat="1" ht="15" x14ac:dyDescent="0.25">
      <c r="A3" s="154" t="s">
        <v>443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</row>
    <row r="4" spans="1:161" ht="6" customHeight="1" x14ac:dyDescent="0.2"/>
    <row r="5" spans="1:161" s="56" customFormat="1" ht="14.25" x14ac:dyDescent="0.2">
      <c r="A5" s="56" t="s">
        <v>188</v>
      </c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</row>
    <row r="6" spans="1:161" s="56" customFormat="1" ht="6" customHeight="1" x14ac:dyDescent="0.2"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</row>
    <row r="7" spans="1:161" s="56" customFormat="1" ht="14.25" x14ac:dyDescent="0.2">
      <c r="A7" s="166" t="s">
        <v>189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</row>
    <row r="8" spans="1:161" ht="9.75" customHeight="1" x14ac:dyDescent="0.2"/>
    <row r="9" spans="1:161" s="21" customFormat="1" ht="15" x14ac:dyDescent="0.25">
      <c r="A9" s="154" t="s">
        <v>190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</row>
    <row r="10" spans="1:161" ht="10.5" customHeight="1" x14ac:dyDescent="0.2"/>
    <row r="11" spans="1:161" s="57" customFormat="1" ht="13.5" customHeight="1" x14ac:dyDescent="0.2">
      <c r="A11" s="155" t="s">
        <v>191</v>
      </c>
      <c r="B11" s="156"/>
      <c r="C11" s="156"/>
      <c r="D11" s="156"/>
      <c r="E11" s="156"/>
      <c r="F11" s="157"/>
      <c r="G11" s="155" t="s">
        <v>192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193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7"/>
      <c r="AO11" s="168" t="s">
        <v>194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70"/>
      <c r="DI11" s="155" t="s">
        <v>195</v>
      </c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7"/>
      <c r="DY11" s="155" t="s">
        <v>196</v>
      </c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7"/>
      <c r="EO11" s="155" t="s">
        <v>197</v>
      </c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7"/>
    </row>
    <row r="12" spans="1:161" s="57" customFormat="1" ht="13.5" customHeight="1" x14ac:dyDescent="0.2">
      <c r="A12" s="158"/>
      <c r="B12" s="159"/>
      <c r="C12" s="159"/>
      <c r="D12" s="159"/>
      <c r="E12" s="159"/>
      <c r="F12" s="160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  <c r="AO12" s="155" t="s">
        <v>198</v>
      </c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68" t="s">
        <v>2</v>
      </c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70"/>
      <c r="DI12" s="158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60"/>
      <c r="DY12" s="158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60"/>
      <c r="EO12" s="158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60"/>
    </row>
    <row r="13" spans="1:161" s="57" customFormat="1" ht="39.75" customHeight="1" x14ac:dyDescent="0.2">
      <c r="A13" s="161"/>
      <c r="B13" s="162"/>
      <c r="C13" s="162"/>
      <c r="D13" s="162"/>
      <c r="E13" s="162"/>
      <c r="F13" s="163"/>
      <c r="G13" s="161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3"/>
      <c r="AO13" s="161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3"/>
      <c r="BF13" s="171" t="s">
        <v>199</v>
      </c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 t="s">
        <v>200</v>
      </c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 t="s">
        <v>201</v>
      </c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61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3"/>
      <c r="DY13" s="161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3"/>
      <c r="EO13" s="161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3"/>
    </row>
    <row r="14" spans="1:161" s="25" customFormat="1" x14ac:dyDescent="0.2">
      <c r="A14" s="172">
        <v>1</v>
      </c>
      <c r="B14" s="172"/>
      <c r="C14" s="172"/>
      <c r="D14" s="172"/>
      <c r="E14" s="172"/>
      <c r="F14" s="172"/>
      <c r="G14" s="172">
        <v>2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>
        <v>3</v>
      </c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>
        <v>4</v>
      </c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>
        <v>5</v>
      </c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>
        <v>6</v>
      </c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>
        <v>7</v>
      </c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>
        <v>8</v>
      </c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>
        <v>9</v>
      </c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>
        <v>10</v>
      </c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</row>
    <row r="15" spans="1:161" s="26" customFormat="1" ht="15" customHeight="1" x14ac:dyDescent="0.2">
      <c r="A15" s="173" t="s">
        <v>218</v>
      </c>
      <c r="B15" s="173"/>
      <c r="C15" s="173"/>
      <c r="D15" s="173"/>
      <c r="E15" s="173"/>
      <c r="F15" s="173"/>
      <c r="G15" s="174" t="s">
        <v>496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>
        <v>1</v>
      </c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>
        <v>109686.38</v>
      </c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>
        <v>51016.93</v>
      </c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>
        <v>12754.22</v>
      </c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>
        <v>40813.54</v>
      </c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>
        <v>5101.6899999999996</v>
      </c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>
        <v>1713740</v>
      </c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</row>
    <row r="16" spans="1:161" s="26" customFormat="1" ht="18.75" customHeight="1" x14ac:dyDescent="0.2">
      <c r="A16" s="173" t="s">
        <v>226</v>
      </c>
      <c r="B16" s="173"/>
      <c r="C16" s="173"/>
      <c r="D16" s="173"/>
      <c r="E16" s="173"/>
      <c r="F16" s="173"/>
      <c r="G16" s="174" t="s">
        <v>497</v>
      </c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5">
        <v>11</v>
      </c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>
        <v>69805.240000000005</v>
      </c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>
        <v>45915.24</v>
      </c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>
        <v>1890</v>
      </c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>
        <v>22000</v>
      </c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>
        <v>14197450</v>
      </c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</row>
    <row r="17" spans="1:161" s="26" customFormat="1" ht="15" customHeight="1" x14ac:dyDescent="0.2">
      <c r="A17" s="173" t="s">
        <v>237</v>
      </c>
      <c r="B17" s="173"/>
      <c r="C17" s="173"/>
      <c r="D17" s="173"/>
      <c r="E17" s="173"/>
      <c r="F17" s="173"/>
      <c r="G17" s="174" t="s">
        <v>498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5">
        <v>72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>
        <v>41501.75</v>
      </c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>
        <v>23146.2</v>
      </c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>
        <v>3707.55</v>
      </c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>
        <v>14648</v>
      </c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>
        <v>51274972</v>
      </c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</row>
    <row r="18" spans="1:161" s="26" customFormat="1" ht="15" customHeight="1" x14ac:dyDescent="0.2">
      <c r="A18" s="173" t="s">
        <v>458</v>
      </c>
      <c r="B18" s="173"/>
      <c r="C18" s="173"/>
      <c r="D18" s="173"/>
      <c r="E18" s="173"/>
      <c r="F18" s="173"/>
      <c r="G18" s="174" t="s">
        <v>499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5">
        <v>60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>
        <v>41501.75</v>
      </c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>
        <v>23146.2</v>
      </c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>
        <v>3707.55</v>
      </c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>
        <v>14648</v>
      </c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>
        <v>46028036</v>
      </c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</row>
    <row r="19" spans="1:161" s="26" customFormat="1" ht="15" customHeight="1" x14ac:dyDescent="0.2">
      <c r="A19" s="173" t="s">
        <v>464</v>
      </c>
      <c r="B19" s="173"/>
      <c r="C19" s="173"/>
      <c r="D19" s="173"/>
      <c r="E19" s="173"/>
      <c r="F19" s="173"/>
      <c r="G19" s="174" t="s">
        <v>500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5">
        <v>10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>
        <v>29505</v>
      </c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>
        <v>19005</v>
      </c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>
        <v>1785</v>
      </c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>
        <v>8715</v>
      </c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>
        <v>4914998</v>
      </c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</row>
    <row r="20" spans="1:161" s="26" customFormat="1" ht="15" customHeight="1" x14ac:dyDescent="0.2">
      <c r="A20" s="176" t="s">
        <v>202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8"/>
      <c r="Y20" s="175" t="s">
        <v>203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 t="s">
        <v>203</v>
      </c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 t="s">
        <v>203</v>
      </c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 t="s">
        <v>203</v>
      </c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 t="s">
        <v>203</v>
      </c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 t="s">
        <v>203</v>
      </c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>
        <v>72101160</v>
      </c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</row>
  </sheetData>
  <mergeCells count="87">
    <mergeCell ref="AO19:BE19"/>
    <mergeCell ref="BF19:BW19"/>
    <mergeCell ref="AO18:BE18"/>
    <mergeCell ref="CQ20:DH20"/>
    <mergeCell ref="DI20:DX20"/>
    <mergeCell ref="CQ18:DH18"/>
    <mergeCell ref="DI18:DX18"/>
    <mergeCell ref="CQ17:DH17"/>
    <mergeCell ref="BX19:CP19"/>
    <mergeCell ref="CQ19:DH19"/>
    <mergeCell ref="A20:X20"/>
    <mergeCell ref="Y20:AN20"/>
    <mergeCell ref="AO20:BE20"/>
    <mergeCell ref="BF20:BW20"/>
    <mergeCell ref="BX20:CP20"/>
    <mergeCell ref="BF18:BW18"/>
    <mergeCell ref="BX18:CP18"/>
    <mergeCell ref="AO17:BE17"/>
    <mergeCell ref="BF17:BW17"/>
    <mergeCell ref="BX17:CP17"/>
    <mergeCell ref="A19:F19"/>
    <mergeCell ref="G19:X19"/>
    <mergeCell ref="Y19:AN19"/>
    <mergeCell ref="DY18:EN18"/>
    <mergeCell ref="EO18:FE18"/>
    <mergeCell ref="DI17:DX17"/>
    <mergeCell ref="DY17:EN17"/>
    <mergeCell ref="EO17:FE17"/>
    <mergeCell ref="DY20:EN20"/>
    <mergeCell ref="EO20:FE20"/>
    <mergeCell ref="DI19:DX19"/>
    <mergeCell ref="DY19:EN19"/>
    <mergeCell ref="EO19:FE19"/>
    <mergeCell ref="AO15:BE15"/>
    <mergeCell ref="BF15:BW15"/>
    <mergeCell ref="AO16:BE16"/>
    <mergeCell ref="BF16:BW16"/>
    <mergeCell ref="DI16:DX16"/>
    <mergeCell ref="EO15:FE15"/>
    <mergeCell ref="BX16:CP16"/>
    <mergeCell ref="CQ16:DH16"/>
    <mergeCell ref="CQ15:DH15"/>
    <mergeCell ref="DI15:DX15"/>
    <mergeCell ref="DY15:EN15"/>
    <mergeCell ref="BX15:CP15"/>
    <mergeCell ref="DY16:EN16"/>
    <mergeCell ref="EO16:FE16"/>
    <mergeCell ref="A15:F15"/>
    <mergeCell ref="G15:X15"/>
    <mergeCell ref="Y15:AN15"/>
    <mergeCell ref="A16:F16"/>
    <mergeCell ref="G16:X16"/>
    <mergeCell ref="Y16:AN16"/>
    <mergeCell ref="A18:F18"/>
    <mergeCell ref="G18:X18"/>
    <mergeCell ref="Y18:AN18"/>
    <mergeCell ref="A17:F17"/>
    <mergeCell ref="G17:X17"/>
    <mergeCell ref="Y17:AN17"/>
    <mergeCell ref="EO14:FE14"/>
    <mergeCell ref="BF14:BW14"/>
    <mergeCell ref="BX14:CP14"/>
    <mergeCell ref="CQ14:DH14"/>
    <mergeCell ref="DI14:DX14"/>
    <mergeCell ref="DY14:EN14"/>
    <mergeCell ref="CQ13:DH13"/>
    <mergeCell ref="AO12:BE13"/>
    <mergeCell ref="A14:F14"/>
    <mergeCell ref="G14:X14"/>
    <mergeCell ref="Y14:AN14"/>
    <mergeCell ref="AO14:BE14"/>
    <mergeCell ref="A9:FE9"/>
    <mergeCell ref="A11:F13"/>
    <mergeCell ref="G11:X13"/>
    <mergeCell ref="A1:FE1"/>
    <mergeCell ref="A3:FE3"/>
    <mergeCell ref="X5:FE5"/>
    <mergeCell ref="A7:AO7"/>
    <mergeCell ref="AP7:FE7"/>
    <mergeCell ref="Y11:AN13"/>
    <mergeCell ref="AO11:DH11"/>
    <mergeCell ref="DI11:DX13"/>
    <mergeCell ref="DY11:EN13"/>
    <mergeCell ref="EO11:FE13"/>
    <mergeCell ref="BF12:DH12"/>
    <mergeCell ref="BF13:BW13"/>
    <mergeCell ref="BX13:CP13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147"/>
  <sheetViews>
    <sheetView view="pageBreakPreview" topLeftCell="A10" zoomScaleNormal="100" zoomScaleSheetLayoutView="100" workbookViewId="0">
      <selection activeCell="EV30" sqref="EV30"/>
    </sheetView>
  </sheetViews>
  <sheetFormatPr defaultColWidth="0.85546875" defaultRowHeight="12" customHeight="1" x14ac:dyDescent="0.25"/>
  <cols>
    <col min="1" max="16384" width="0.85546875" style="21"/>
  </cols>
  <sheetData>
    <row r="1" spans="1:105" ht="3" customHeight="1" x14ac:dyDescent="0.25"/>
    <row r="2" spans="1:105" s="56" customFormat="1" ht="14.25" x14ac:dyDescent="0.2">
      <c r="A2" s="154" t="s">
        <v>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</row>
    <row r="3" spans="1:105" ht="10.5" customHeight="1" x14ac:dyDescent="0.25"/>
    <row r="4" spans="1:105" s="57" customFormat="1" ht="45" customHeight="1" x14ac:dyDescent="0.2">
      <c r="A4" s="155" t="s">
        <v>191</v>
      </c>
      <c r="B4" s="156"/>
      <c r="C4" s="156"/>
      <c r="D4" s="156"/>
      <c r="E4" s="156"/>
      <c r="F4" s="157"/>
      <c r="G4" s="155" t="s">
        <v>205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7"/>
      <c r="AE4" s="155" t="s">
        <v>206</v>
      </c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7"/>
      <c r="BD4" s="155" t="s">
        <v>207</v>
      </c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7"/>
      <c r="BT4" s="155" t="s">
        <v>208</v>
      </c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7"/>
      <c r="CJ4" s="155" t="s">
        <v>209</v>
      </c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7"/>
    </row>
    <row r="5" spans="1:105" s="25" customFormat="1" ht="12.75" x14ac:dyDescent="0.2">
      <c r="A5" s="172">
        <v>1</v>
      </c>
      <c r="B5" s="172"/>
      <c r="C5" s="172"/>
      <c r="D5" s="172"/>
      <c r="E5" s="172"/>
      <c r="F5" s="172"/>
      <c r="G5" s="172">
        <v>2</v>
      </c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>
        <v>3</v>
      </c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>
        <v>4</v>
      </c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>
        <v>5</v>
      </c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>
        <v>6</v>
      </c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</row>
    <row r="6" spans="1:105" s="26" customFormat="1" ht="15" customHeight="1" x14ac:dyDescent="0.2">
      <c r="A6" s="173"/>
      <c r="B6" s="173"/>
      <c r="C6" s="173"/>
      <c r="D6" s="173"/>
      <c r="E6" s="173"/>
      <c r="F6" s="173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</row>
    <row r="7" spans="1:105" s="26" customFormat="1" ht="15" customHeight="1" x14ac:dyDescent="0.2">
      <c r="A7" s="173"/>
      <c r="B7" s="173"/>
      <c r="C7" s="173"/>
      <c r="D7" s="173"/>
      <c r="E7" s="173"/>
      <c r="F7" s="173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</row>
    <row r="8" spans="1:105" s="26" customFormat="1" ht="15" customHeight="1" x14ac:dyDescent="0.2">
      <c r="A8" s="173"/>
      <c r="B8" s="173"/>
      <c r="C8" s="173"/>
      <c r="D8" s="173"/>
      <c r="E8" s="173"/>
      <c r="F8" s="173"/>
      <c r="G8" s="177" t="s">
        <v>202</v>
      </c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8"/>
      <c r="AE8" s="175" t="s">
        <v>203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 t="s">
        <v>203</v>
      </c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 t="s">
        <v>203</v>
      </c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</row>
    <row r="10" spans="1:105" s="56" customFormat="1" ht="14.25" x14ac:dyDescent="0.2">
      <c r="A10" s="154" t="s">
        <v>210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</row>
    <row r="11" spans="1:105" ht="10.5" customHeight="1" x14ac:dyDescent="0.25"/>
    <row r="12" spans="1:105" s="57" customFormat="1" ht="55.5" customHeight="1" x14ac:dyDescent="0.2">
      <c r="A12" s="155" t="s">
        <v>191</v>
      </c>
      <c r="B12" s="156"/>
      <c r="C12" s="156"/>
      <c r="D12" s="156"/>
      <c r="E12" s="156"/>
      <c r="F12" s="157"/>
      <c r="G12" s="155" t="s">
        <v>205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7"/>
      <c r="AE12" s="155" t="s">
        <v>211</v>
      </c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7"/>
      <c r="AZ12" s="155" t="s">
        <v>212</v>
      </c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7"/>
      <c r="BR12" s="155" t="s">
        <v>213</v>
      </c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7"/>
      <c r="CJ12" s="155" t="s">
        <v>209</v>
      </c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7"/>
    </row>
    <row r="13" spans="1:105" s="25" customFormat="1" ht="12.75" x14ac:dyDescent="0.2">
      <c r="A13" s="172">
        <v>1</v>
      </c>
      <c r="B13" s="172"/>
      <c r="C13" s="172"/>
      <c r="D13" s="172"/>
      <c r="E13" s="172"/>
      <c r="F13" s="172"/>
      <c r="G13" s="172">
        <v>2</v>
      </c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>
        <v>3</v>
      </c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>
        <v>4</v>
      </c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>
        <v>5</v>
      </c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>
        <v>6</v>
      </c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</row>
    <row r="14" spans="1:105" s="26" customFormat="1" ht="24" customHeight="1" x14ac:dyDescent="0.2">
      <c r="A14" s="173"/>
      <c r="B14" s="173"/>
      <c r="C14" s="173"/>
      <c r="D14" s="173"/>
      <c r="E14" s="173"/>
      <c r="F14" s="173"/>
      <c r="G14" s="174" t="s">
        <v>501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5">
        <v>2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>
        <v>12</v>
      </c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>
        <v>30031.919999999998</v>
      </c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>
        <v>360383</v>
      </c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</row>
    <row r="15" spans="1:105" s="26" customFormat="1" ht="15" customHeight="1" x14ac:dyDescent="0.2">
      <c r="A15" s="173"/>
      <c r="B15" s="173"/>
      <c r="C15" s="173"/>
      <c r="D15" s="173"/>
      <c r="E15" s="173"/>
      <c r="F15" s="173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</row>
    <row r="16" spans="1:105" s="26" customFormat="1" ht="15" customHeight="1" x14ac:dyDescent="0.2">
      <c r="A16" s="173"/>
      <c r="B16" s="173"/>
      <c r="C16" s="173"/>
      <c r="D16" s="173"/>
      <c r="E16" s="173"/>
      <c r="F16" s="173"/>
      <c r="G16" s="177" t="s">
        <v>202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8"/>
      <c r="AE16" s="175" t="s">
        <v>203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 t="s">
        <v>203</v>
      </c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 t="s">
        <v>203</v>
      </c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>
        <v>360383</v>
      </c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</row>
    <row r="18" spans="1:105" s="56" customFormat="1" ht="41.25" customHeight="1" x14ac:dyDescent="0.2">
      <c r="A18" s="179" t="s">
        <v>214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</row>
    <row r="19" spans="1:105" ht="10.5" customHeight="1" x14ac:dyDescent="0.25"/>
    <row r="20" spans="1:105" ht="55.5" customHeight="1" x14ac:dyDescent="0.25">
      <c r="A20" s="155" t="s">
        <v>191</v>
      </c>
      <c r="B20" s="156"/>
      <c r="C20" s="156"/>
      <c r="D20" s="156"/>
      <c r="E20" s="156"/>
      <c r="F20" s="157"/>
      <c r="G20" s="155" t="s">
        <v>215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7"/>
      <c r="BW20" s="155" t="s">
        <v>216</v>
      </c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7"/>
      <c r="CM20" s="155" t="s">
        <v>217</v>
      </c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7"/>
    </row>
    <row r="21" spans="1:105" s="20" customFormat="1" ht="12.75" x14ac:dyDescent="0.2">
      <c r="A21" s="172">
        <v>1</v>
      </c>
      <c r="B21" s="172"/>
      <c r="C21" s="172"/>
      <c r="D21" s="172"/>
      <c r="E21" s="172"/>
      <c r="F21" s="172"/>
      <c r="G21" s="172">
        <v>2</v>
      </c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>
        <v>3</v>
      </c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>
        <v>4</v>
      </c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</row>
    <row r="22" spans="1:105" ht="15" customHeight="1" x14ac:dyDescent="0.25">
      <c r="A22" s="173" t="s">
        <v>218</v>
      </c>
      <c r="B22" s="173"/>
      <c r="C22" s="173"/>
      <c r="D22" s="173"/>
      <c r="E22" s="173"/>
      <c r="F22" s="173"/>
      <c r="G22" s="58"/>
      <c r="H22" s="181" t="s">
        <v>219</v>
      </c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2"/>
      <c r="BW22" s="175" t="s">
        <v>203</v>
      </c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</row>
    <row r="23" spans="1:105" s="20" customFormat="1" ht="12.75" x14ac:dyDescent="0.2">
      <c r="A23" s="188" t="s">
        <v>220</v>
      </c>
      <c r="B23" s="189"/>
      <c r="C23" s="189"/>
      <c r="D23" s="189"/>
      <c r="E23" s="189"/>
      <c r="F23" s="190"/>
      <c r="G23" s="27"/>
      <c r="H23" s="194" t="s">
        <v>2</v>
      </c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5"/>
      <c r="BW23" s="196">
        <v>55377234</v>
      </c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8"/>
      <c r="CM23" s="196">
        <v>12182992</v>
      </c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8"/>
    </row>
    <row r="24" spans="1:105" s="20" customFormat="1" ht="12.75" x14ac:dyDescent="0.2">
      <c r="A24" s="191"/>
      <c r="B24" s="192"/>
      <c r="C24" s="192"/>
      <c r="D24" s="192"/>
      <c r="E24" s="192"/>
      <c r="F24" s="193"/>
      <c r="G24" s="28"/>
      <c r="H24" s="202" t="s">
        <v>221</v>
      </c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3"/>
      <c r="BW24" s="199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1"/>
      <c r="CM24" s="199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1"/>
    </row>
    <row r="25" spans="1:105" s="20" customFormat="1" ht="13.5" customHeight="1" x14ac:dyDescent="0.2">
      <c r="A25" s="173" t="s">
        <v>222</v>
      </c>
      <c r="B25" s="173"/>
      <c r="C25" s="173"/>
      <c r="D25" s="173"/>
      <c r="E25" s="173"/>
      <c r="F25" s="173"/>
      <c r="G25" s="58"/>
      <c r="H25" s="186" t="s">
        <v>223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7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</row>
    <row r="26" spans="1:105" s="20" customFormat="1" ht="26.25" customHeight="1" x14ac:dyDescent="0.2">
      <c r="A26" s="173" t="s">
        <v>224</v>
      </c>
      <c r="B26" s="173"/>
      <c r="C26" s="173"/>
      <c r="D26" s="173"/>
      <c r="E26" s="173"/>
      <c r="F26" s="173"/>
      <c r="G26" s="58"/>
      <c r="H26" s="186" t="s">
        <v>225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7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</row>
    <row r="27" spans="1:105" s="20" customFormat="1" ht="26.25" customHeight="1" x14ac:dyDescent="0.2">
      <c r="A27" s="173" t="s">
        <v>226</v>
      </c>
      <c r="B27" s="173"/>
      <c r="C27" s="173"/>
      <c r="D27" s="173"/>
      <c r="E27" s="173"/>
      <c r="F27" s="173"/>
      <c r="G27" s="58"/>
      <c r="H27" s="181" t="s">
        <v>227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2"/>
      <c r="BW27" s="175" t="s">
        <v>203</v>
      </c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</row>
    <row r="28" spans="1:105" s="20" customFormat="1" ht="12.75" x14ac:dyDescent="0.2">
      <c r="A28" s="188" t="s">
        <v>228</v>
      </c>
      <c r="B28" s="189"/>
      <c r="C28" s="189"/>
      <c r="D28" s="189"/>
      <c r="E28" s="189"/>
      <c r="F28" s="190"/>
      <c r="G28" s="27"/>
      <c r="H28" s="194" t="s">
        <v>2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5"/>
      <c r="BW28" s="196">
        <v>55377234</v>
      </c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8"/>
      <c r="CM28" s="196">
        <v>1605940</v>
      </c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8"/>
    </row>
    <row r="29" spans="1:105" s="20" customFormat="1" ht="25.5" customHeight="1" x14ac:dyDescent="0.2">
      <c r="A29" s="191"/>
      <c r="B29" s="192"/>
      <c r="C29" s="192"/>
      <c r="D29" s="192"/>
      <c r="E29" s="192"/>
      <c r="F29" s="193"/>
      <c r="G29" s="28"/>
      <c r="H29" s="202" t="s">
        <v>229</v>
      </c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3"/>
      <c r="BW29" s="199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1"/>
      <c r="CM29" s="199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1"/>
    </row>
    <row r="30" spans="1:105" s="20" customFormat="1" ht="26.25" customHeight="1" x14ac:dyDescent="0.2">
      <c r="A30" s="173" t="s">
        <v>230</v>
      </c>
      <c r="B30" s="173"/>
      <c r="C30" s="173"/>
      <c r="D30" s="173"/>
      <c r="E30" s="173"/>
      <c r="F30" s="173"/>
      <c r="G30" s="58"/>
      <c r="H30" s="186" t="s">
        <v>231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7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</row>
    <row r="31" spans="1:105" s="20" customFormat="1" ht="27" customHeight="1" x14ac:dyDescent="0.2">
      <c r="A31" s="173" t="s">
        <v>232</v>
      </c>
      <c r="B31" s="173"/>
      <c r="C31" s="173"/>
      <c r="D31" s="173"/>
      <c r="E31" s="173"/>
      <c r="F31" s="173"/>
      <c r="G31" s="58"/>
      <c r="H31" s="186" t="s">
        <v>233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7"/>
      <c r="BW31" s="175">
        <v>55377234</v>
      </c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>
        <v>110754.47</v>
      </c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</row>
    <row r="32" spans="1:105" s="20" customFormat="1" ht="27" customHeight="1" x14ac:dyDescent="0.2">
      <c r="A32" s="173" t="s">
        <v>234</v>
      </c>
      <c r="B32" s="173"/>
      <c r="C32" s="173"/>
      <c r="D32" s="173"/>
      <c r="E32" s="173"/>
      <c r="F32" s="173"/>
      <c r="G32" s="58"/>
      <c r="H32" s="186" t="s">
        <v>235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7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</row>
    <row r="33" spans="1:105" s="20" customFormat="1" ht="27" customHeight="1" x14ac:dyDescent="0.2">
      <c r="A33" s="173" t="s">
        <v>236</v>
      </c>
      <c r="B33" s="173"/>
      <c r="C33" s="173"/>
      <c r="D33" s="173"/>
      <c r="E33" s="173"/>
      <c r="F33" s="173"/>
      <c r="G33" s="58"/>
      <c r="H33" s="186" t="s">
        <v>235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7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</row>
    <row r="34" spans="1:105" s="20" customFormat="1" ht="26.25" customHeight="1" x14ac:dyDescent="0.2">
      <c r="A34" s="173" t="s">
        <v>237</v>
      </c>
      <c r="B34" s="173"/>
      <c r="C34" s="173"/>
      <c r="D34" s="173"/>
      <c r="E34" s="173"/>
      <c r="F34" s="173"/>
      <c r="G34" s="58"/>
      <c r="H34" s="181" t="s">
        <v>238</v>
      </c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2"/>
      <c r="BW34" s="175">
        <v>55377234</v>
      </c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>
        <v>2824239.53</v>
      </c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</row>
    <row r="35" spans="1:105" s="20" customFormat="1" ht="13.5" customHeight="1" x14ac:dyDescent="0.2">
      <c r="A35" s="173"/>
      <c r="B35" s="173"/>
      <c r="C35" s="173"/>
      <c r="D35" s="173"/>
      <c r="E35" s="173"/>
      <c r="F35" s="173"/>
      <c r="G35" s="176" t="s">
        <v>202</v>
      </c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8"/>
      <c r="BW35" s="175" t="s">
        <v>203</v>
      </c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</row>
    <row r="36" spans="1:105" ht="3" customHeight="1" x14ac:dyDescent="0.25"/>
    <row r="37" spans="1:105" s="19" customFormat="1" ht="48" customHeight="1" x14ac:dyDescent="0.2">
      <c r="A37" s="204" t="s">
        <v>239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</row>
    <row r="39" spans="1:105" s="56" customFormat="1" ht="14.25" x14ac:dyDescent="0.2">
      <c r="A39" s="154" t="s">
        <v>240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</row>
    <row r="40" spans="1:105" ht="6" customHeight="1" x14ac:dyDescent="0.25"/>
    <row r="41" spans="1:105" s="56" customFormat="1" ht="14.25" x14ac:dyDescent="0.2">
      <c r="A41" s="56" t="s">
        <v>188</v>
      </c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</row>
    <row r="42" spans="1:105" s="56" customFormat="1" ht="6" customHeight="1" x14ac:dyDescent="0.2"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</row>
    <row r="43" spans="1:105" s="56" customFormat="1" ht="14.25" x14ac:dyDescent="0.2">
      <c r="A43" s="166" t="s">
        <v>189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</row>
    <row r="44" spans="1:105" ht="10.5" customHeight="1" x14ac:dyDescent="0.25"/>
    <row r="45" spans="1:105" s="57" customFormat="1" ht="45" customHeight="1" x14ac:dyDescent="0.2">
      <c r="A45" s="155" t="s">
        <v>191</v>
      </c>
      <c r="B45" s="156"/>
      <c r="C45" s="156"/>
      <c r="D45" s="156"/>
      <c r="E45" s="156"/>
      <c r="F45" s="156"/>
      <c r="G45" s="157"/>
      <c r="H45" s="155" t="s">
        <v>54</v>
      </c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7"/>
      <c r="BD45" s="155" t="s">
        <v>241</v>
      </c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7"/>
      <c r="BT45" s="155" t="s">
        <v>242</v>
      </c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7"/>
      <c r="CJ45" s="155" t="s">
        <v>243</v>
      </c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7"/>
    </row>
    <row r="46" spans="1:105" s="25" customFormat="1" ht="12.75" x14ac:dyDescent="0.2">
      <c r="A46" s="172">
        <v>1</v>
      </c>
      <c r="B46" s="172"/>
      <c r="C46" s="172"/>
      <c r="D46" s="172"/>
      <c r="E46" s="172"/>
      <c r="F46" s="172"/>
      <c r="G46" s="172"/>
      <c r="H46" s="172">
        <v>2</v>
      </c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>
        <v>3</v>
      </c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>
        <v>4</v>
      </c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>
        <v>5</v>
      </c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</row>
    <row r="47" spans="1:105" s="26" customFormat="1" ht="15" customHeight="1" x14ac:dyDescent="0.2">
      <c r="A47" s="173"/>
      <c r="B47" s="173"/>
      <c r="C47" s="173"/>
      <c r="D47" s="173"/>
      <c r="E47" s="173"/>
      <c r="F47" s="173"/>
      <c r="G47" s="173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</row>
    <row r="48" spans="1:105" s="26" customFormat="1" ht="15" customHeight="1" x14ac:dyDescent="0.2">
      <c r="A48" s="173"/>
      <c r="B48" s="173"/>
      <c r="C48" s="173"/>
      <c r="D48" s="173"/>
      <c r="E48" s="173"/>
      <c r="F48" s="173"/>
      <c r="G48" s="173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</row>
    <row r="49" spans="1:105" s="26" customFormat="1" ht="15" customHeight="1" x14ac:dyDescent="0.2">
      <c r="A49" s="173"/>
      <c r="B49" s="173"/>
      <c r="C49" s="173"/>
      <c r="D49" s="173"/>
      <c r="E49" s="173"/>
      <c r="F49" s="173"/>
      <c r="G49" s="173"/>
      <c r="H49" s="177" t="s">
        <v>202</v>
      </c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8"/>
      <c r="BD49" s="175" t="s">
        <v>203</v>
      </c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 t="s">
        <v>203</v>
      </c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</row>
    <row r="50" spans="1:105" s="20" customFormat="1" ht="12" customHeight="1" x14ac:dyDescent="0.2"/>
    <row r="51" spans="1:105" s="56" customFormat="1" ht="14.25" x14ac:dyDescent="0.2">
      <c r="A51" s="154" t="s">
        <v>244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</row>
    <row r="52" spans="1:105" ht="6" customHeight="1" x14ac:dyDescent="0.25"/>
    <row r="53" spans="1:105" s="56" customFormat="1" ht="14.25" x14ac:dyDescent="0.2">
      <c r="A53" s="56" t="s">
        <v>188</v>
      </c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</row>
    <row r="54" spans="1:105" s="56" customFormat="1" ht="6" customHeight="1" x14ac:dyDescent="0.2"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</row>
    <row r="55" spans="1:105" s="56" customFormat="1" ht="14.25" x14ac:dyDescent="0.2">
      <c r="A55" s="166" t="s">
        <v>189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</row>
    <row r="56" spans="1:105" ht="10.5" customHeight="1" x14ac:dyDescent="0.25"/>
    <row r="57" spans="1:105" s="57" customFormat="1" ht="55.5" customHeight="1" x14ac:dyDescent="0.2">
      <c r="A57" s="155" t="s">
        <v>191</v>
      </c>
      <c r="B57" s="156"/>
      <c r="C57" s="156"/>
      <c r="D57" s="156"/>
      <c r="E57" s="156"/>
      <c r="F57" s="156"/>
      <c r="G57" s="157"/>
      <c r="H57" s="155" t="s">
        <v>245</v>
      </c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7"/>
      <c r="BD57" s="155" t="s">
        <v>246</v>
      </c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7"/>
      <c r="BT57" s="155" t="s">
        <v>247</v>
      </c>
      <c r="BU57" s="156"/>
      <c r="BV57" s="156"/>
      <c r="BW57" s="156"/>
      <c r="BX57" s="156"/>
      <c r="BY57" s="156"/>
      <c r="BZ57" s="156"/>
      <c r="CA57" s="156"/>
      <c r="CB57" s="156"/>
      <c r="CC57" s="156"/>
      <c r="CD57" s="157"/>
      <c r="CE57" s="155" t="s">
        <v>248</v>
      </c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7"/>
    </row>
    <row r="58" spans="1:105" s="25" customFormat="1" ht="12.75" x14ac:dyDescent="0.2">
      <c r="A58" s="172">
        <v>1</v>
      </c>
      <c r="B58" s="172"/>
      <c r="C58" s="172"/>
      <c r="D58" s="172"/>
      <c r="E58" s="172"/>
      <c r="F58" s="172"/>
      <c r="G58" s="172"/>
      <c r="H58" s="172">
        <v>2</v>
      </c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>
        <v>3</v>
      </c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>
        <v>4</v>
      </c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>
        <v>5</v>
      </c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</row>
    <row r="59" spans="1:105" s="26" customFormat="1" ht="15" customHeight="1" x14ac:dyDescent="0.2">
      <c r="A59" s="173"/>
      <c r="B59" s="173"/>
      <c r="C59" s="173"/>
      <c r="D59" s="173"/>
      <c r="E59" s="173"/>
      <c r="F59" s="173"/>
      <c r="G59" s="173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</row>
    <row r="60" spans="1:105" s="26" customFormat="1" ht="15" customHeight="1" x14ac:dyDescent="0.2">
      <c r="A60" s="173"/>
      <c r="B60" s="173"/>
      <c r="C60" s="173"/>
      <c r="D60" s="173"/>
      <c r="E60" s="173"/>
      <c r="F60" s="173"/>
      <c r="G60" s="173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</row>
    <row r="61" spans="1:105" s="26" customFormat="1" ht="15" customHeight="1" x14ac:dyDescent="0.2">
      <c r="A61" s="173"/>
      <c r="B61" s="173"/>
      <c r="C61" s="173"/>
      <c r="D61" s="173"/>
      <c r="E61" s="173"/>
      <c r="F61" s="173"/>
      <c r="G61" s="173"/>
      <c r="H61" s="177" t="s">
        <v>202</v>
      </c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8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 t="s">
        <v>203</v>
      </c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</row>
    <row r="63" spans="1:105" s="56" customFormat="1" ht="14.25" x14ac:dyDescent="0.2">
      <c r="A63" s="154" t="s">
        <v>249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</row>
    <row r="64" spans="1:105" ht="6" customHeight="1" x14ac:dyDescent="0.25"/>
    <row r="65" spans="1:105" s="56" customFormat="1" ht="14.25" x14ac:dyDescent="0.2">
      <c r="A65" s="56" t="s">
        <v>188</v>
      </c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</row>
    <row r="66" spans="1:105" s="56" customFormat="1" ht="6" customHeight="1" x14ac:dyDescent="0.2"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</row>
    <row r="67" spans="1:105" s="56" customFormat="1" ht="14.25" x14ac:dyDescent="0.2">
      <c r="A67" s="166" t="s">
        <v>189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</row>
    <row r="68" spans="1:105" ht="10.5" customHeight="1" x14ac:dyDescent="0.25"/>
    <row r="69" spans="1:105" s="57" customFormat="1" ht="45" customHeight="1" x14ac:dyDescent="0.2">
      <c r="A69" s="155" t="s">
        <v>191</v>
      </c>
      <c r="B69" s="156"/>
      <c r="C69" s="156"/>
      <c r="D69" s="156"/>
      <c r="E69" s="156"/>
      <c r="F69" s="156"/>
      <c r="G69" s="157"/>
      <c r="H69" s="155" t="s">
        <v>54</v>
      </c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7"/>
      <c r="BD69" s="155" t="s">
        <v>241</v>
      </c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7"/>
      <c r="BT69" s="155" t="s">
        <v>242</v>
      </c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7"/>
      <c r="CJ69" s="155" t="s">
        <v>243</v>
      </c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7"/>
    </row>
    <row r="70" spans="1:105" s="25" customFormat="1" ht="12.75" x14ac:dyDescent="0.2">
      <c r="A70" s="172">
        <v>1</v>
      </c>
      <c r="B70" s="172"/>
      <c r="C70" s="172"/>
      <c r="D70" s="172"/>
      <c r="E70" s="172"/>
      <c r="F70" s="172"/>
      <c r="G70" s="172"/>
      <c r="H70" s="172">
        <v>2</v>
      </c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>
        <v>3</v>
      </c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>
        <v>4</v>
      </c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>
        <v>5</v>
      </c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</row>
    <row r="71" spans="1:105" s="26" customFormat="1" ht="15" customHeight="1" x14ac:dyDescent="0.2">
      <c r="A71" s="173"/>
      <c r="B71" s="173"/>
      <c r="C71" s="173"/>
      <c r="D71" s="173"/>
      <c r="E71" s="173"/>
      <c r="F71" s="173"/>
      <c r="G71" s="173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</row>
    <row r="72" spans="1:105" s="26" customFormat="1" ht="15" customHeight="1" x14ac:dyDescent="0.2">
      <c r="A72" s="173"/>
      <c r="B72" s="173"/>
      <c r="C72" s="173"/>
      <c r="D72" s="173"/>
      <c r="E72" s="173"/>
      <c r="F72" s="173"/>
      <c r="G72" s="173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</row>
    <row r="73" spans="1:105" s="26" customFormat="1" ht="15" customHeight="1" x14ac:dyDescent="0.2">
      <c r="A73" s="173"/>
      <c r="B73" s="173"/>
      <c r="C73" s="173"/>
      <c r="D73" s="173"/>
      <c r="E73" s="173"/>
      <c r="F73" s="173"/>
      <c r="G73" s="173"/>
      <c r="H73" s="177" t="s">
        <v>202</v>
      </c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8"/>
      <c r="BD73" s="175" t="s">
        <v>203</v>
      </c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 t="s">
        <v>203</v>
      </c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</row>
    <row r="75" spans="1:105" s="56" customFormat="1" ht="27" customHeight="1" x14ac:dyDescent="0.2">
      <c r="A75" s="179" t="s">
        <v>250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</row>
    <row r="76" spans="1:105" ht="6" customHeight="1" x14ac:dyDescent="0.25"/>
    <row r="77" spans="1:105" s="56" customFormat="1" ht="14.25" x14ac:dyDescent="0.2">
      <c r="A77" s="56" t="s">
        <v>188</v>
      </c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5"/>
      <c r="CI77" s="165"/>
      <c r="CJ77" s="165"/>
      <c r="CK77" s="165"/>
      <c r="CL77" s="165"/>
      <c r="CM77" s="165"/>
      <c r="CN77" s="165"/>
      <c r="CO77" s="165"/>
      <c r="CP77" s="165"/>
      <c r="CQ77" s="165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</row>
    <row r="78" spans="1:105" s="56" customFormat="1" ht="6" customHeight="1" x14ac:dyDescent="0.2"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</row>
    <row r="79" spans="1:105" s="56" customFormat="1" ht="14.25" x14ac:dyDescent="0.2">
      <c r="A79" s="166" t="s">
        <v>189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</row>
    <row r="80" spans="1:105" ht="10.5" customHeight="1" x14ac:dyDescent="0.25"/>
    <row r="81" spans="1:105" s="57" customFormat="1" ht="45" customHeight="1" x14ac:dyDescent="0.2">
      <c r="A81" s="155" t="s">
        <v>191</v>
      </c>
      <c r="B81" s="156"/>
      <c r="C81" s="156"/>
      <c r="D81" s="156"/>
      <c r="E81" s="156"/>
      <c r="F81" s="156"/>
      <c r="G81" s="157"/>
      <c r="H81" s="155" t="s">
        <v>54</v>
      </c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7"/>
      <c r="BD81" s="155" t="s">
        <v>241</v>
      </c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7"/>
      <c r="BT81" s="155" t="s">
        <v>242</v>
      </c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7"/>
      <c r="CJ81" s="155" t="s">
        <v>243</v>
      </c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7"/>
    </row>
    <row r="82" spans="1:105" s="25" customFormat="1" ht="12.75" x14ac:dyDescent="0.2">
      <c r="A82" s="172">
        <v>1</v>
      </c>
      <c r="B82" s="172"/>
      <c r="C82" s="172"/>
      <c r="D82" s="172"/>
      <c r="E82" s="172"/>
      <c r="F82" s="172"/>
      <c r="G82" s="172"/>
      <c r="H82" s="172">
        <v>2</v>
      </c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>
        <v>3</v>
      </c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>
        <v>4</v>
      </c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>
        <v>5</v>
      </c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</row>
    <row r="83" spans="1:105" s="26" customFormat="1" ht="15" customHeight="1" x14ac:dyDescent="0.2">
      <c r="A83" s="173"/>
      <c r="B83" s="173"/>
      <c r="C83" s="173"/>
      <c r="D83" s="173"/>
      <c r="E83" s="173"/>
      <c r="F83" s="173"/>
      <c r="G83" s="173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</row>
    <row r="84" spans="1:105" s="26" customFormat="1" ht="15" customHeight="1" x14ac:dyDescent="0.2">
      <c r="A84" s="173"/>
      <c r="B84" s="173"/>
      <c r="C84" s="173"/>
      <c r="D84" s="173"/>
      <c r="E84" s="173"/>
      <c r="F84" s="173"/>
      <c r="G84" s="173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</row>
    <row r="85" spans="1:105" s="26" customFormat="1" ht="15" customHeight="1" x14ac:dyDescent="0.2">
      <c r="A85" s="173"/>
      <c r="B85" s="173"/>
      <c r="C85" s="173"/>
      <c r="D85" s="173"/>
      <c r="E85" s="173"/>
      <c r="F85" s="173"/>
      <c r="G85" s="173"/>
      <c r="H85" s="177" t="s">
        <v>202</v>
      </c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8"/>
      <c r="BD85" s="175" t="s">
        <v>203</v>
      </c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 t="s">
        <v>203</v>
      </c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</row>
    <row r="87" spans="1:105" s="56" customFormat="1" ht="14.25" x14ac:dyDescent="0.2">
      <c r="A87" s="154" t="s">
        <v>251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</row>
    <row r="88" spans="1:105" ht="6" customHeight="1" x14ac:dyDescent="0.25"/>
    <row r="89" spans="1:105" s="56" customFormat="1" ht="14.25" x14ac:dyDescent="0.2">
      <c r="A89" s="56" t="s">
        <v>188</v>
      </c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</row>
    <row r="90" spans="1:105" s="56" customFormat="1" ht="6" customHeight="1" x14ac:dyDescent="0.2"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</row>
    <row r="91" spans="1:105" s="56" customFormat="1" ht="14.25" x14ac:dyDescent="0.2">
      <c r="A91" s="166" t="s">
        <v>189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</row>
    <row r="92" spans="1:105" ht="10.5" customHeight="1" x14ac:dyDescent="0.25"/>
    <row r="93" spans="1:105" s="56" customFormat="1" ht="14.25" x14ac:dyDescent="0.2">
      <c r="A93" s="154" t="s">
        <v>252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</row>
    <row r="94" spans="1:105" ht="10.5" customHeight="1" x14ac:dyDescent="0.25"/>
    <row r="95" spans="1:105" s="57" customFormat="1" ht="45" customHeight="1" x14ac:dyDescent="0.2">
      <c r="A95" s="168" t="s">
        <v>191</v>
      </c>
      <c r="B95" s="169"/>
      <c r="C95" s="169"/>
      <c r="D95" s="169"/>
      <c r="E95" s="169"/>
      <c r="F95" s="169"/>
      <c r="G95" s="170"/>
      <c r="H95" s="168" t="s">
        <v>245</v>
      </c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70"/>
      <c r="AP95" s="168" t="s">
        <v>253</v>
      </c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70"/>
      <c r="BF95" s="168" t="s">
        <v>254</v>
      </c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70"/>
      <c r="BV95" s="168" t="s">
        <v>255</v>
      </c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70"/>
      <c r="CL95" s="168" t="s">
        <v>209</v>
      </c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70"/>
    </row>
    <row r="96" spans="1:105" s="25" customFormat="1" ht="12.75" x14ac:dyDescent="0.2">
      <c r="A96" s="172">
        <v>1</v>
      </c>
      <c r="B96" s="172"/>
      <c r="C96" s="172"/>
      <c r="D96" s="172"/>
      <c r="E96" s="172"/>
      <c r="F96" s="172"/>
      <c r="G96" s="172"/>
      <c r="H96" s="172">
        <v>2</v>
      </c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>
        <v>3</v>
      </c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>
        <v>4</v>
      </c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>
        <v>5</v>
      </c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>
        <v>6</v>
      </c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</row>
    <row r="97" spans="1:105" s="26" customFormat="1" ht="15" customHeight="1" x14ac:dyDescent="0.2">
      <c r="A97" s="173" t="s">
        <v>218</v>
      </c>
      <c r="B97" s="173"/>
      <c r="C97" s="173"/>
      <c r="D97" s="173"/>
      <c r="E97" s="173"/>
      <c r="F97" s="173"/>
      <c r="G97" s="173"/>
      <c r="H97" s="174" t="s">
        <v>480</v>
      </c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>
        <v>12</v>
      </c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>
        <v>53000</v>
      </c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</row>
    <row r="98" spans="1:105" s="26" customFormat="1" ht="15" customHeight="1" x14ac:dyDescent="0.2">
      <c r="A98" s="173"/>
      <c r="B98" s="173"/>
      <c r="C98" s="173"/>
      <c r="D98" s="173"/>
      <c r="E98" s="173"/>
      <c r="F98" s="173"/>
      <c r="G98" s="173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</row>
    <row r="99" spans="1:105" s="26" customFormat="1" ht="15" customHeight="1" x14ac:dyDescent="0.2">
      <c r="A99" s="173"/>
      <c r="B99" s="173"/>
      <c r="C99" s="173"/>
      <c r="D99" s="173"/>
      <c r="E99" s="173"/>
      <c r="F99" s="173"/>
      <c r="G99" s="173"/>
      <c r="H99" s="206" t="s">
        <v>256</v>
      </c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8"/>
      <c r="AP99" s="175" t="s">
        <v>203</v>
      </c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 t="s">
        <v>203</v>
      </c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 t="s">
        <v>203</v>
      </c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>
        <v>53000</v>
      </c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</row>
    <row r="100" spans="1:105" ht="10.5" customHeight="1" x14ac:dyDescent="0.25"/>
    <row r="101" spans="1:105" s="56" customFormat="1" ht="14.25" x14ac:dyDescent="0.2">
      <c r="A101" s="154" t="s">
        <v>257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</row>
    <row r="102" spans="1:105" ht="10.5" customHeight="1" x14ac:dyDescent="0.25"/>
    <row r="103" spans="1:105" s="57" customFormat="1" ht="45" customHeight="1" x14ac:dyDescent="0.2">
      <c r="A103" s="155" t="s">
        <v>191</v>
      </c>
      <c r="B103" s="156"/>
      <c r="C103" s="156"/>
      <c r="D103" s="156"/>
      <c r="E103" s="156"/>
      <c r="F103" s="156"/>
      <c r="G103" s="157"/>
      <c r="H103" s="155" t="s">
        <v>245</v>
      </c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7"/>
      <c r="BD103" s="155" t="s">
        <v>258</v>
      </c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7"/>
      <c r="BT103" s="155" t="s">
        <v>259</v>
      </c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7"/>
      <c r="CJ103" s="155" t="s">
        <v>260</v>
      </c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7"/>
    </row>
    <row r="104" spans="1:105" s="25" customFormat="1" ht="12.75" x14ac:dyDescent="0.2">
      <c r="A104" s="172">
        <v>1</v>
      </c>
      <c r="B104" s="172"/>
      <c r="C104" s="172"/>
      <c r="D104" s="172"/>
      <c r="E104" s="172"/>
      <c r="F104" s="172"/>
      <c r="G104" s="172"/>
      <c r="H104" s="172">
        <v>2</v>
      </c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>
        <v>3</v>
      </c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>
        <v>4</v>
      </c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>
        <v>5</v>
      </c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</row>
    <row r="105" spans="1:105" s="26" customFormat="1" ht="15" customHeight="1" x14ac:dyDescent="0.2">
      <c r="A105" s="173" t="s">
        <v>218</v>
      </c>
      <c r="B105" s="173"/>
      <c r="C105" s="173"/>
      <c r="D105" s="173"/>
      <c r="E105" s="173"/>
      <c r="F105" s="173"/>
      <c r="G105" s="173"/>
      <c r="H105" s="174" t="s">
        <v>481</v>
      </c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>
        <v>80000</v>
      </c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</row>
    <row r="106" spans="1:105" s="26" customFormat="1" ht="15" customHeight="1" x14ac:dyDescent="0.2">
      <c r="A106" s="173"/>
      <c r="B106" s="173"/>
      <c r="C106" s="173"/>
      <c r="D106" s="173"/>
      <c r="E106" s="173"/>
      <c r="F106" s="173"/>
      <c r="G106" s="173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</row>
    <row r="107" spans="1:105" s="26" customFormat="1" ht="15" customHeight="1" x14ac:dyDescent="0.2">
      <c r="A107" s="173"/>
      <c r="B107" s="173"/>
      <c r="C107" s="173"/>
      <c r="D107" s="173"/>
      <c r="E107" s="173"/>
      <c r="F107" s="173"/>
      <c r="G107" s="173"/>
      <c r="H107" s="177" t="s">
        <v>202</v>
      </c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8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>
        <v>80000</v>
      </c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</row>
    <row r="108" spans="1:105" ht="10.5" customHeight="1" x14ac:dyDescent="0.25"/>
    <row r="109" spans="1:105" s="56" customFormat="1" ht="14.25" x14ac:dyDescent="0.2">
      <c r="A109" s="154" t="s">
        <v>261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</row>
    <row r="110" spans="1:105" ht="10.5" customHeight="1" x14ac:dyDescent="0.25"/>
    <row r="111" spans="1:105" s="57" customFormat="1" ht="45" customHeight="1" x14ac:dyDescent="0.2">
      <c r="A111" s="168" t="s">
        <v>191</v>
      </c>
      <c r="B111" s="169"/>
      <c r="C111" s="169"/>
      <c r="D111" s="169"/>
      <c r="E111" s="169"/>
      <c r="F111" s="169"/>
      <c r="G111" s="170"/>
      <c r="H111" s="168" t="s">
        <v>54</v>
      </c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70"/>
      <c r="AP111" s="168" t="s">
        <v>262</v>
      </c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70"/>
      <c r="BF111" s="168" t="s">
        <v>263</v>
      </c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70"/>
      <c r="BV111" s="168" t="s">
        <v>264</v>
      </c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70"/>
      <c r="CL111" s="168" t="s">
        <v>265</v>
      </c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70"/>
    </row>
    <row r="112" spans="1:105" s="25" customFormat="1" ht="12.75" x14ac:dyDescent="0.2">
      <c r="A112" s="172">
        <v>1</v>
      </c>
      <c r="B112" s="172"/>
      <c r="C112" s="172"/>
      <c r="D112" s="172"/>
      <c r="E112" s="172"/>
      <c r="F112" s="172"/>
      <c r="G112" s="172"/>
      <c r="H112" s="172">
        <v>2</v>
      </c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>
        <v>4</v>
      </c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>
        <v>5</v>
      </c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>
        <v>6</v>
      </c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>
        <v>6</v>
      </c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</row>
    <row r="113" spans="1:105" s="26" customFormat="1" ht="15" customHeight="1" x14ac:dyDescent="0.2">
      <c r="A113" s="173"/>
      <c r="B113" s="173"/>
      <c r="C113" s="173"/>
      <c r="D113" s="173"/>
      <c r="E113" s="173"/>
      <c r="F113" s="173"/>
      <c r="G113" s="173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</row>
    <row r="114" spans="1:105" s="26" customFormat="1" ht="15" customHeight="1" x14ac:dyDescent="0.2">
      <c r="A114" s="173"/>
      <c r="B114" s="173"/>
      <c r="C114" s="173"/>
      <c r="D114" s="173"/>
      <c r="E114" s="173"/>
      <c r="F114" s="173"/>
      <c r="G114" s="173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</row>
    <row r="115" spans="1:105" s="26" customFormat="1" ht="15" customHeight="1" x14ac:dyDescent="0.2">
      <c r="A115" s="173"/>
      <c r="B115" s="173"/>
      <c r="C115" s="173"/>
      <c r="D115" s="173"/>
      <c r="E115" s="173"/>
      <c r="F115" s="173"/>
      <c r="G115" s="173"/>
      <c r="H115" s="176" t="s">
        <v>202</v>
      </c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8"/>
      <c r="AP115" s="175" t="s">
        <v>203</v>
      </c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 t="s">
        <v>203</v>
      </c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 t="s">
        <v>203</v>
      </c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</row>
    <row r="117" spans="1:105" s="56" customFormat="1" ht="14.25" x14ac:dyDescent="0.2">
      <c r="A117" s="154" t="s">
        <v>266</v>
      </c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</row>
    <row r="118" spans="1:105" ht="10.5" customHeight="1" x14ac:dyDescent="0.25"/>
    <row r="119" spans="1:105" s="57" customFormat="1" ht="45" customHeight="1" x14ac:dyDescent="0.2">
      <c r="A119" s="155" t="s">
        <v>191</v>
      </c>
      <c r="B119" s="156"/>
      <c r="C119" s="156"/>
      <c r="D119" s="156"/>
      <c r="E119" s="156"/>
      <c r="F119" s="156"/>
      <c r="G119" s="157"/>
      <c r="H119" s="155" t="s">
        <v>54</v>
      </c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7"/>
      <c r="BD119" s="155" t="s">
        <v>267</v>
      </c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7"/>
      <c r="BT119" s="155" t="s">
        <v>268</v>
      </c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7"/>
      <c r="CJ119" s="155" t="s">
        <v>269</v>
      </c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7"/>
    </row>
    <row r="120" spans="1:105" s="25" customFormat="1" ht="12.75" x14ac:dyDescent="0.2">
      <c r="A120" s="172">
        <v>1</v>
      </c>
      <c r="B120" s="172"/>
      <c r="C120" s="172"/>
      <c r="D120" s="172"/>
      <c r="E120" s="172"/>
      <c r="F120" s="172"/>
      <c r="G120" s="172"/>
      <c r="H120" s="172">
        <v>2</v>
      </c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>
        <v>4</v>
      </c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>
        <v>5</v>
      </c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>
        <v>6</v>
      </c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</row>
    <row r="121" spans="1:105" s="26" customFormat="1" ht="15" customHeight="1" x14ac:dyDescent="0.2">
      <c r="A121" s="173"/>
      <c r="B121" s="173"/>
      <c r="C121" s="173"/>
      <c r="D121" s="173"/>
      <c r="E121" s="173"/>
      <c r="F121" s="173"/>
      <c r="G121" s="173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</row>
    <row r="122" spans="1:105" s="26" customFormat="1" ht="15" customHeight="1" x14ac:dyDescent="0.2">
      <c r="A122" s="173"/>
      <c r="B122" s="173"/>
      <c r="C122" s="173"/>
      <c r="D122" s="173"/>
      <c r="E122" s="173"/>
      <c r="F122" s="173"/>
      <c r="G122" s="173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</row>
    <row r="123" spans="1:105" s="26" customFormat="1" ht="15" customHeight="1" x14ac:dyDescent="0.2">
      <c r="A123" s="173"/>
      <c r="B123" s="173"/>
      <c r="C123" s="173"/>
      <c r="D123" s="173"/>
      <c r="E123" s="173"/>
      <c r="F123" s="173"/>
      <c r="G123" s="173"/>
      <c r="H123" s="177" t="s">
        <v>202</v>
      </c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8"/>
      <c r="BD123" s="175" t="s">
        <v>203</v>
      </c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 t="s">
        <v>203</v>
      </c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 t="s">
        <v>203</v>
      </c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</row>
    <row r="125" spans="1:105" s="56" customFormat="1" ht="14.25" x14ac:dyDescent="0.2">
      <c r="A125" s="154" t="s">
        <v>270</v>
      </c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</row>
    <row r="126" spans="1:105" ht="10.5" customHeight="1" x14ac:dyDescent="0.25"/>
    <row r="127" spans="1:105" s="57" customFormat="1" ht="45" customHeight="1" x14ac:dyDescent="0.2">
      <c r="A127" s="155" t="s">
        <v>191</v>
      </c>
      <c r="B127" s="156"/>
      <c r="C127" s="156"/>
      <c r="D127" s="156"/>
      <c r="E127" s="156"/>
      <c r="F127" s="156"/>
      <c r="G127" s="157"/>
      <c r="H127" s="155" t="s">
        <v>245</v>
      </c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7"/>
      <c r="BD127" s="155" t="s">
        <v>271</v>
      </c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7"/>
      <c r="BT127" s="155" t="s">
        <v>272</v>
      </c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7"/>
      <c r="CJ127" s="155" t="s">
        <v>273</v>
      </c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  <c r="CW127" s="156"/>
      <c r="CX127" s="156"/>
      <c r="CY127" s="156"/>
      <c r="CZ127" s="156"/>
      <c r="DA127" s="157"/>
    </row>
    <row r="128" spans="1:105" s="25" customFormat="1" ht="12.75" x14ac:dyDescent="0.2">
      <c r="A128" s="172">
        <v>1</v>
      </c>
      <c r="B128" s="172"/>
      <c r="C128" s="172"/>
      <c r="D128" s="172"/>
      <c r="E128" s="172"/>
      <c r="F128" s="172"/>
      <c r="G128" s="172"/>
      <c r="H128" s="172">
        <v>2</v>
      </c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>
        <v>3</v>
      </c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>
        <v>4</v>
      </c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>
        <v>5</v>
      </c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</row>
    <row r="129" spans="1:105" s="26" customFormat="1" ht="15" customHeight="1" x14ac:dyDescent="0.2">
      <c r="A129" s="173" t="s">
        <v>218</v>
      </c>
      <c r="B129" s="173"/>
      <c r="C129" s="173"/>
      <c r="D129" s="173"/>
      <c r="E129" s="173"/>
      <c r="F129" s="173"/>
      <c r="G129" s="173"/>
      <c r="H129" s="174" t="s">
        <v>482</v>
      </c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>
        <v>4545070</v>
      </c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</row>
    <row r="130" spans="1:105" s="26" customFormat="1" ht="15" customHeight="1" x14ac:dyDescent="0.2">
      <c r="A130" s="173" t="s">
        <v>226</v>
      </c>
      <c r="B130" s="173"/>
      <c r="C130" s="173"/>
      <c r="D130" s="173"/>
      <c r="E130" s="173"/>
      <c r="F130" s="173"/>
      <c r="G130" s="173"/>
      <c r="H130" s="174" t="s">
        <v>483</v>
      </c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>
        <v>400000</v>
      </c>
      <c r="CK130" s="175"/>
      <c r="CL130" s="175"/>
      <c r="CM130" s="175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</row>
    <row r="131" spans="1:105" s="26" customFormat="1" ht="15" customHeight="1" x14ac:dyDescent="0.2">
      <c r="A131" s="173"/>
      <c r="B131" s="173"/>
      <c r="C131" s="173"/>
      <c r="D131" s="173"/>
      <c r="E131" s="173"/>
      <c r="F131" s="173"/>
      <c r="G131" s="173"/>
      <c r="H131" s="177" t="s">
        <v>202</v>
      </c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8"/>
      <c r="BD131" s="175" t="s">
        <v>203</v>
      </c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 t="s">
        <v>203</v>
      </c>
      <c r="BU131" s="175"/>
      <c r="BV131" s="175"/>
      <c r="BW131" s="175"/>
      <c r="BX131" s="175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  <c r="CJ131" s="175">
        <v>4945070</v>
      </c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</row>
    <row r="133" spans="1:105" s="56" customFormat="1" ht="14.25" x14ac:dyDescent="0.2">
      <c r="A133" s="154" t="s">
        <v>274</v>
      </c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</row>
    <row r="134" spans="1:105" ht="10.5" customHeight="1" x14ac:dyDescent="0.25"/>
    <row r="135" spans="1:105" ht="30" customHeight="1" x14ac:dyDescent="0.25">
      <c r="A135" s="155" t="s">
        <v>191</v>
      </c>
      <c r="B135" s="156"/>
      <c r="C135" s="156"/>
      <c r="D135" s="156"/>
      <c r="E135" s="156"/>
      <c r="F135" s="156"/>
      <c r="G135" s="157"/>
      <c r="H135" s="155" t="s">
        <v>245</v>
      </c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7"/>
      <c r="BT135" s="155" t="s">
        <v>275</v>
      </c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7"/>
      <c r="CJ135" s="155" t="s">
        <v>276</v>
      </c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7"/>
    </row>
    <row r="136" spans="1:105" s="20" customFormat="1" ht="12.75" x14ac:dyDescent="0.2">
      <c r="A136" s="172">
        <v>1</v>
      </c>
      <c r="B136" s="172"/>
      <c r="C136" s="172"/>
      <c r="D136" s="172"/>
      <c r="E136" s="172"/>
      <c r="F136" s="172"/>
      <c r="G136" s="172"/>
      <c r="H136" s="172">
        <v>2</v>
      </c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2"/>
      <c r="BN136" s="172"/>
      <c r="BO136" s="172"/>
      <c r="BP136" s="172"/>
      <c r="BQ136" s="172"/>
      <c r="BR136" s="172"/>
      <c r="BS136" s="172"/>
      <c r="BT136" s="172">
        <v>3</v>
      </c>
      <c r="BU136" s="172"/>
      <c r="BV136" s="172"/>
      <c r="BW136" s="172"/>
      <c r="BX136" s="172"/>
      <c r="BY136" s="172"/>
      <c r="BZ136" s="172"/>
      <c r="CA136" s="172"/>
      <c r="CB136" s="172"/>
      <c r="CC136" s="172"/>
      <c r="CD136" s="172"/>
      <c r="CE136" s="172"/>
      <c r="CF136" s="172"/>
      <c r="CG136" s="172"/>
      <c r="CH136" s="172"/>
      <c r="CI136" s="172"/>
      <c r="CJ136" s="172">
        <v>4</v>
      </c>
      <c r="CK136" s="172"/>
      <c r="CL136" s="172"/>
      <c r="CM136" s="172"/>
      <c r="CN136" s="172"/>
      <c r="CO136" s="172"/>
      <c r="CP136" s="172"/>
      <c r="CQ136" s="172"/>
      <c r="CR136" s="172"/>
      <c r="CS136" s="172"/>
      <c r="CT136" s="172"/>
      <c r="CU136" s="172"/>
      <c r="CV136" s="172"/>
      <c r="CW136" s="172"/>
      <c r="CX136" s="172"/>
      <c r="CY136" s="172"/>
      <c r="CZ136" s="172"/>
      <c r="DA136" s="172"/>
    </row>
    <row r="137" spans="1:105" ht="15" customHeight="1" x14ac:dyDescent="0.25">
      <c r="A137" s="173" t="s">
        <v>218</v>
      </c>
      <c r="B137" s="173"/>
      <c r="C137" s="173"/>
      <c r="D137" s="173"/>
      <c r="E137" s="173"/>
      <c r="F137" s="173"/>
      <c r="G137" s="173"/>
      <c r="H137" s="180" t="s">
        <v>484</v>
      </c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2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>
        <v>3137800</v>
      </c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</row>
    <row r="138" spans="1:105" ht="15" customHeight="1" x14ac:dyDescent="0.25">
      <c r="A138" s="173" t="s">
        <v>226</v>
      </c>
      <c r="B138" s="173"/>
      <c r="C138" s="173"/>
      <c r="D138" s="173"/>
      <c r="E138" s="173"/>
      <c r="F138" s="173"/>
      <c r="G138" s="173"/>
      <c r="H138" s="180" t="s">
        <v>485</v>
      </c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2"/>
      <c r="BT138" s="175"/>
      <c r="BU138" s="175"/>
      <c r="BV138" s="175"/>
      <c r="BW138" s="175"/>
      <c r="BX138" s="175"/>
      <c r="BY138" s="175"/>
      <c r="BZ138" s="175"/>
      <c r="CA138" s="175"/>
      <c r="CB138" s="175"/>
      <c r="CC138" s="175"/>
      <c r="CD138" s="175"/>
      <c r="CE138" s="175"/>
      <c r="CF138" s="175"/>
      <c r="CG138" s="175"/>
      <c r="CH138" s="175"/>
      <c r="CI138" s="175"/>
      <c r="CJ138" s="175">
        <f>432130-50</f>
        <v>432080</v>
      </c>
      <c r="CK138" s="175"/>
      <c r="CL138" s="175"/>
      <c r="CM138" s="175"/>
      <c r="CN138" s="175"/>
      <c r="CO138" s="175"/>
      <c r="CP138" s="175"/>
      <c r="CQ138" s="175"/>
      <c r="CR138" s="175"/>
      <c r="CS138" s="175"/>
      <c r="CT138" s="175"/>
      <c r="CU138" s="175"/>
      <c r="CV138" s="175"/>
      <c r="CW138" s="175"/>
      <c r="CX138" s="175"/>
      <c r="CY138" s="175"/>
      <c r="CZ138" s="175"/>
      <c r="DA138" s="175"/>
    </row>
    <row r="139" spans="1:105" ht="15" customHeight="1" x14ac:dyDescent="0.25">
      <c r="A139" s="173"/>
      <c r="B139" s="173"/>
      <c r="C139" s="173"/>
      <c r="D139" s="173"/>
      <c r="E139" s="173"/>
      <c r="F139" s="173"/>
      <c r="G139" s="173"/>
      <c r="H139" s="183" t="s">
        <v>202</v>
      </c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  <c r="BN139" s="184"/>
      <c r="BO139" s="184"/>
      <c r="BP139" s="184"/>
      <c r="BQ139" s="184"/>
      <c r="BR139" s="184"/>
      <c r="BS139" s="185"/>
      <c r="BT139" s="175" t="s">
        <v>203</v>
      </c>
      <c r="BU139" s="175"/>
      <c r="BV139" s="175"/>
      <c r="BW139" s="175"/>
      <c r="BX139" s="175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  <c r="CJ139" s="175">
        <f>CJ137+CJ138</f>
        <v>3569880</v>
      </c>
      <c r="CK139" s="175"/>
      <c r="CL139" s="175"/>
      <c r="CM139" s="175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</row>
    <row r="141" spans="1:105" s="56" customFormat="1" ht="28.5" customHeight="1" x14ac:dyDescent="0.2">
      <c r="A141" s="179" t="s">
        <v>277</v>
      </c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  <c r="BI141" s="179"/>
      <c r="BJ141" s="179"/>
      <c r="BK141" s="179"/>
      <c r="BL141" s="179"/>
      <c r="BM141" s="179"/>
      <c r="BN141" s="179"/>
      <c r="BO141" s="179"/>
      <c r="BP141" s="179"/>
      <c r="BQ141" s="179"/>
      <c r="BR141" s="179"/>
      <c r="BS141" s="179"/>
      <c r="BT141" s="179"/>
      <c r="BU141" s="179"/>
      <c r="BV141" s="179"/>
      <c r="BW141" s="179"/>
      <c r="BX141" s="179"/>
      <c r="BY141" s="179"/>
      <c r="BZ141" s="179"/>
      <c r="CA141" s="179"/>
      <c r="CB141" s="179"/>
      <c r="CC141" s="179"/>
      <c r="CD141" s="179"/>
      <c r="CE141" s="179"/>
      <c r="CF141" s="179"/>
      <c r="CG141" s="179"/>
      <c r="CH141" s="179"/>
      <c r="CI141" s="179"/>
      <c r="CJ141" s="179"/>
      <c r="CK141" s="179"/>
      <c r="CL141" s="179"/>
      <c r="CM141" s="179"/>
      <c r="CN141" s="179"/>
      <c r="CO141" s="179"/>
      <c r="CP141" s="179"/>
      <c r="CQ141" s="179"/>
      <c r="CR141" s="179"/>
      <c r="CS141" s="179"/>
      <c r="CT141" s="179"/>
      <c r="CU141" s="179"/>
      <c r="CV141" s="179"/>
      <c r="CW141" s="179"/>
      <c r="CX141" s="179"/>
      <c r="CY141" s="179"/>
      <c r="CZ141" s="179"/>
      <c r="DA141" s="179"/>
    </row>
    <row r="142" spans="1:105" ht="10.5" customHeight="1" x14ac:dyDescent="0.25"/>
    <row r="143" spans="1:105" s="57" customFormat="1" ht="30" customHeight="1" x14ac:dyDescent="0.2">
      <c r="A143" s="155" t="s">
        <v>191</v>
      </c>
      <c r="B143" s="156"/>
      <c r="C143" s="156"/>
      <c r="D143" s="156"/>
      <c r="E143" s="156"/>
      <c r="F143" s="156"/>
      <c r="G143" s="157"/>
      <c r="H143" s="155" t="s">
        <v>245</v>
      </c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7"/>
      <c r="BD143" s="155" t="s">
        <v>267</v>
      </c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7"/>
      <c r="BT143" s="155" t="s">
        <v>278</v>
      </c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7"/>
      <c r="CJ143" s="155" t="s">
        <v>279</v>
      </c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  <c r="CW143" s="156"/>
      <c r="CX143" s="156"/>
      <c r="CY143" s="156"/>
      <c r="CZ143" s="156"/>
      <c r="DA143" s="157"/>
    </row>
    <row r="144" spans="1:105" s="25" customFormat="1" ht="12.75" x14ac:dyDescent="0.2">
      <c r="A144" s="172"/>
      <c r="B144" s="172"/>
      <c r="C144" s="172"/>
      <c r="D144" s="172"/>
      <c r="E144" s="172"/>
      <c r="F144" s="172"/>
      <c r="G144" s="172"/>
      <c r="H144" s="172">
        <v>1</v>
      </c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>
        <v>2</v>
      </c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2"/>
      <c r="BR144" s="172"/>
      <c r="BS144" s="172"/>
      <c r="BT144" s="172">
        <v>3</v>
      </c>
      <c r="BU144" s="172"/>
      <c r="BV144" s="172"/>
      <c r="BW144" s="172"/>
      <c r="BX144" s="172"/>
      <c r="BY144" s="172"/>
      <c r="BZ144" s="172"/>
      <c r="CA144" s="172"/>
      <c r="CB144" s="172"/>
      <c r="CC144" s="172"/>
      <c r="CD144" s="172"/>
      <c r="CE144" s="172"/>
      <c r="CF144" s="172"/>
      <c r="CG144" s="172"/>
      <c r="CH144" s="172"/>
      <c r="CI144" s="172"/>
      <c r="CJ144" s="172">
        <v>4</v>
      </c>
      <c r="CK144" s="172"/>
      <c r="CL144" s="172"/>
      <c r="CM144" s="172"/>
      <c r="CN144" s="172"/>
      <c r="CO144" s="172"/>
      <c r="CP144" s="172"/>
      <c r="CQ144" s="172"/>
      <c r="CR144" s="172"/>
      <c r="CS144" s="172"/>
      <c r="CT144" s="172"/>
      <c r="CU144" s="172"/>
      <c r="CV144" s="172"/>
      <c r="CW144" s="172"/>
      <c r="CX144" s="172"/>
      <c r="CY144" s="172"/>
      <c r="CZ144" s="172"/>
      <c r="DA144" s="172"/>
    </row>
    <row r="145" spans="1:105" s="26" customFormat="1" ht="15" customHeight="1" x14ac:dyDescent="0.2">
      <c r="A145" s="173" t="s">
        <v>218</v>
      </c>
      <c r="B145" s="173"/>
      <c r="C145" s="173"/>
      <c r="D145" s="173"/>
      <c r="E145" s="173"/>
      <c r="F145" s="173"/>
      <c r="G145" s="173"/>
      <c r="H145" s="174" t="s">
        <v>477</v>
      </c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4"/>
      <c r="BC145" s="174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75"/>
      <c r="BX145" s="175"/>
      <c r="BY145" s="175"/>
      <c r="BZ145" s="175"/>
      <c r="CA145" s="175"/>
      <c r="CB145" s="175"/>
      <c r="CC145" s="175"/>
      <c r="CD145" s="175"/>
      <c r="CE145" s="175"/>
      <c r="CF145" s="175"/>
      <c r="CG145" s="175"/>
      <c r="CH145" s="175"/>
      <c r="CI145" s="175"/>
      <c r="CJ145" s="175">
        <v>10000000</v>
      </c>
      <c r="CK145" s="175"/>
      <c r="CL145" s="175"/>
      <c r="CM145" s="175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5"/>
      <c r="CX145" s="175"/>
      <c r="CY145" s="175"/>
      <c r="CZ145" s="175"/>
      <c r="DA145" s="175"/>
    </row>
    <row r="146" spans="1:105" s="26" customFormat="1" ht="15" customHeight="1" x14ac:dyDescent="0.2">
      <c r="A146" s="173" t="s">
        <v>226</v>
      </c>
      <c r="B146" s="173"/>
      <c r="C146" s="173"/>
      <c r="D146" s="173"/>
      <c r="E146" s="173"/>
      <c r="F146" s="173"/>
      <c r="G146" s="173"/>
      <c r="H146" s="174" t="s">
        <v>486</v>
      </c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>
        <v>700000</v>
      </c>
      <c r="CK146" s="175"/>
      <c r="CL146" s="175"/>
      <c r="CM146" s="175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</row>
    <row r="147" spans="1:105" s="26" customFormat="1" ht="15" customHeight="1" x14ac:dyDescent="0.2">
      <c r="A147" s="173"/>
      <c r="B147" s="173"/>
      <c r="C147" s="173"/>
      <c r="D147" s="173"/>
      <c r="E147" s="173"/>
      <c r="F147" s="173"/>
      <c r="G147" s="173"/>
      <c r="H147" s="177" t="s">
        <v>202</v>
      </c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8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 t="s">
        <v>203</v>
      </c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>
        <v>1700000</v>
      </c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</row>
  </sheetData>
  <mergeCells count="429">
    <mergeCell ref="A144:G144"/>
    <mergeCell ref="H144:BC144"/>
    <mergeCell ref="BD144:BS144"/>
    <mergeCell ref="BT144:CI144"/>
    <mergeCell ref="CJ144:DA144"/>
    <mergeCell ref="A147:G147"/>
    <mergeCell ref="H147:BC147"/>
    <mergeCell ref="BD147:BS147"/>
    <mergeCell ref="BT147:CI147"/>
    <mergeCell ref="CJ147:DA147"/>
    <mergeCell ref="A145:G145"/>
    <mergeCell ref="H145:BC145"/>
    <mergeCell ref="BD145:BS145"/>
    <mergeCell ref="BT145:CI145"/>
    <mergeCell ref="CJ145:DA145"/>
    <mergeCell ref="A146:G146"/>
    <mergeCell ref="H146:BC146"/>
    <mergeCell ref="BD146:BS146"/>
    <mergeCell ref="BT146:CI146"/>
    <mergeCell ref="CJ146:DA146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</mergeCells>
  <pageMargins left="0.78740157480314965" right="0.51181102362204722" top="0.59055118110236227" bottom="0.39370078740157483" header="0.19685039370078741" footer="0.19685039370078741"/>
  <pageSetup paperSize="9" scale="96" firstPageNumber="22" orientation="portrait" useFirstPageNumber="1" r:id="rId1"/>
  <headerFooter alignWithMargins="0"/>
  <rowBreaks count="3" manualBreakCount="3">
    <brk id="38" max="187" man="1"/>
    <brk id="86" max="187" man="1"/>
    <brk id="132" max="1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Лист2</vt:lpstr>
      <vt:lpstr>стр.01 (2)</vt:lpstr>
      <vt:lpstr>стр.02 (2)</vt:lpstr>
      <vt:lpstr>стр.04 (2)</vt:lpstr>
      <vt:lpstr>стр.05 (2)</vt:lpstr>
      <vt:lpstr>стр.03-1 обосн.МБ (2)</vt:lpstr>
      <vt:lpstr>стр.03-2 обосн.МБ (2)</vt:lpstr>
      <vt:lpstr>стр.03-1 обосн.ОБ (2)</vt:lpstr>
      <vt:lpstr>стр.03-2 осбосн.ОБ (2)</vt:lpstr>
      <vt:lpstr>стр.03</vt:lpstr>
      <vt:lpstr>стр.03!Заголовки_для_печати</vt:lpstr>
      <vt:lpstr>'стр.01 (2)'!Область_печати</vt:lpstr>
      <vt:lpstr>стр.03!Область_печати</vt:lpstr>
      <vt:lpstr>'стр.03-1 обосн.МБ (2)'!Область_печати</vt:lpstr>
      <vt:lpstr>'стр.03-1 обосн.ОБ (2)'!Область_печати</vt:lpstr>
      <vt:lpstr>'стр.03-2 обосн.МБ (2)'!Область_печати</vt:lpstr>
      <vt:lpstr>'стр.03-2 осбосн.ОБ (2)'!Область_печати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2018-12-18T12:12:29Z</cp:lastPrinted>
  <dcterms:created xsi:type="dcterms:W3CDTF">2010-11-26T07:12:57Z</dcterms:created>
  <dcterms:modified xsi:type="dcterms:W3CDTF">2019-02-13T10:08:36Z</dcterms:modified>
</cp:coreProperties>
</file>